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budimex-my.sharepoint.com/personal/bp045327_corp_budimex_net/Documents/Pulpit/aktualizacja ład korporacyjny/"/>
    </mc:Choice>
  </mc:AlternateContent>
  <xr:revisionPtr revIDLastSave="240" documentId="8_{BC3F1077-355B-4DC0-83B5-6D51F26F92B7}" xr6:coauthVersionLast="47" xr6:coauthVersionMax="47" xr10:uidLastSave="{156A8A85-C3B5-4749-A6BB-A0B442B7B86A}"/>
  <bookViews>
    <workbookView xWindow="-20655" yWindow="-7485" windowWidth="19560" windowHeight="13260" activeTab="3" xr2:uid="{00000000-000D-0000-FFFF-FFFF00000000}"/>
  </bookViews>
  <sheets>
    <sheet name="FY" sheetId="18" r:id="rId1"/>
    <sheet name="1Q" sheetId="14" r:id="rId2"/>
    <sheet name="1H" sheetId="16" r:id="rId3"/>
    <sheet name="3Q" sheetId="17" r:id="rId4"/>
  </sheets>
  <externalReferences>
    <externalReference r:id="rId5"/>
  </externalReferences>
  <definedNames>
    <definedName name="_xlnm.Print_Area" localSheetId="2">'1H'!$A$1:$AF$47</definedName>
    <definedName name="_xlnm.Print_Area" localSheetId="1">'1Q'!$A$1:$AG$48</definedName>
    <definedName name="_xlnm.Print_Area" localSheetId="3">'3Q'!$A$1:$AG$47</definedName>
    <definedName name="_xlnm.Print_Area" localSheetId="0">FY!$A$1:$AI$51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8" l="1"/>
  <c r="D47" i="18"/>
  <c r="D10" i="18"/>
  <c r="D14" i="18"/>
  <c r="D22" i="18"/>
  <c r="D18" i="18"/>
  <c r="D42" i="18"/>
  <c r="D37" i="18"/>
  <c r="D32" i="18"/>
  <c r="D49" i="18" s="1"/>
  <c r="D50" i="16"/>
  <c r="D49" i="16"/>
  <c r="D47" i="16"/>
  <c r="D42" i="16"/>
  <c r="D37" i="16"/>
  <c r="D48" i="16" s="1"/>
  <c r="D32" i="16"/>
  <c r="D22" i="16"/>
  <c r="D18" i="16"/>
  <c r="D14" i="16"/>
  <c r="D10" i="16"/>
  <c r="D50" i="17"/>
  <c r="D49" i="17"/>
  <c r="D48" i="17"/>
  <c r="D47" i="17"/>
  <c r="D42" i="17"/>
  <c r="D37" i="17"/>
  <c r="D32" i="17"/>
  <c r="D22" i="17"/>
  <c r="D18" i="17"/>
  <c r="D14" i="17"/>
  <c r="D10" i="17"/>
  <c r="D50" i="14"/>
  <c r="D47" i="14"/>
  <c r="D37" i="14"/>
  <c r="D48" i="14" s="1"/>
  <c r="D32" i="14"/>
  <c r="D49" i="14" s="1"/>
  <c r="D22" i="14"/>
  <c r="D18" i="14"/>
  <c r="D10" i="14"/>
  <c r="D14" i="14"/>
  <c r="F10" i="14"/>
  <c r="D42" i="14"/>
  <c r="F50" i="18"/>
  <c r="F48" i="18"/>
  <c r="F47" i="18"/>
  <c r="F42" i="18"/>
  <c r="F37" i="18"/>
  <c r="F32" i="18"/>
  <c r="F49" i="18" s="1"/>
  <c r="F22" i="18"/>
  <c r="F18" i="18"/>
  <c r="F14" i="18"/>
  <c r="F10" i="18"/>
  <c r="F50" i="17"/>
  <c r="F47" i="17"/>
  <c r="F42" i="17"/>
  <c r="F37" i="17"/>
  <c r="F48" i="17" s="1"/>
  <c r="F32" i="17"/>
  <c r="F49" i="17" s="1"/>
  <c r="F22" i="17"/>
  <c r="F18" i="17"/>
  <c r="F14" i="17"/>
  <c r="F10" i="17"/>
  <c r="F50" i="16"/>
  <c r="F47" i="16"/>
  <c r="F42" i="16"/>
  <c r="F37" i="16"/>
  <c r="F48" i="16" s="1"/>
  <c r="F32" i="16"/>
  <c r="F49" i="16" s="1"/>
  <c r="H32" i="16"/>
  <c r="J32" i="16"/>
  <c r="F22" i="16"/>
  <c r="F18" i="16"/>
  <c r="F14" i="16"/>
  <c r="F10" i="16"/>
  <c r="F50" i="14"/>
  <c r="F47" i="14"/>
  <c r="F42" i="14"/>
  <c r="F32" i="14"/>
  <c r="F49" i="14" s="1"/>
  <c r="F37" i="14"/>
  <c r="F22" i="14"/>
  <c r="F18" i="14"/>
  <c r="F14" i="14"/>
  <c r="H42" i="18"/>
  <c r="H37" i="18"/>
  <c r="H32" i="18"/>
  <c r="H48" i="18" s="1"/>
  <c r="H22" i="18"/>
  <c r="H18" i="18"/>
  <c r="H14" i="18"/>
  <c r="H10" i="18"/>
  <c r="H50" i="18"/>
  <c r="H47" i="18"/>
  <c r="H50" i="17"/>
  <c r="H47" i="17"/>
  <c r="H42" i="17"/>
  <c r="H32" i="17"/>
  <c r="H49" i="17" s="1"/>
  <c r="H37" i="17"/>
  <c r="H48" i="17" s="1"/>
  <c r="H45" i="17"/>
  <c r="H28" i="17"/>
  <c r="H22" i="17"/>
  <c r="H18" i="17"/>
  <c r="H14" i="17"/>
  <c r="H10" i="17"/>
  <c r="H42" i="16"/>
  <c r="H37" i="16"/>
  <c r="H48" i="16"/>
  <c r="H22" i="16"/>
  <c r="H18" i="16"/>
  <c r="H14" i="16"/>
  <c r="H10" i="16"/>
  <c r="H50" i="16"/>
  <c r="H49" i="16"/>
  <c r="H47" i="16"/>
  <c r="H45" i="16"/>
  <c r="H28" i="16"/>
  <c r="H42" i="14"/>
  <c r="H37" i="14"/>
  <c r="H48" i="14" s="1"/>
  <c r="H32" i="14"/>
  <c r="H50" i="14"/>
  <c r="H47" i="14"/>
  <c r="H22" i="14"/>
  <c r="H18" i="14"/>
  <c r="H14" i="14"/>
  <c r="H10" i="14"/>
  <c r="J42" i="18"/>
  <c r="J37" i="18"/>
  <c r="J32" i="18"/>
  <c r="J50" i="18"/>
  <c r="J47" i="18"/>
  <c r="J22" i="18"/>
  <c r="J18" i="18"/>
  <c r="J14" i="18"/>
  <c r="J10" i="18"/>
  <c r="J32" i="17"/>
  <c r="J49" i="17"/>
  <c r="J37" i="17"/>
  <c r="J42" i="17"/>
  <c r="J50" i="17"/>
  <c r="J47" i="17"/>
  <c r="J45" i="17"/>
  <c r="J28" i="17"/>
  <c r="J22" i="17"/>
  <c r="J18" i="17"/>
  <c r="J14" i="17"/>
  <c r="J10" i="17"/>
  <c r="J50" i="16"/>
  <c r="J49" i="16"/>
  <c r="J48" i="16"/>
  <c r="J47" i="16"/>
  <c r="J42" i="16"/>
  <c r="J22" i="16"/>
  <c r="J10" i="16"/>
  <c r="J14" i="16"/>
  <c r="J18" i="16"/>
  <c r="J45" i="16"/>
  <c r="J28" i="16"/>
  <c r="J50" i="14"/>
  <c r="J47" i="14"/>
  <c r="J42" i="14"/>
  <c r="J37" i="14"/>
  <c r="J48" i="14" s="1"/>
  <c r="J32" i="14"/>
  <c r="J49" i="14" s="1"/>
  <c r="J22" i="14"/>
  <c r="J18" i="14"/>
  <c r="J14" i="14"/>
  <c r="J10" i="14"/>
  <c r="L50" i="18"/>
  <c r="L47" i="18"/>
  <c r="L42" i="18"/>
  <c r="L37" i="18"/>
  <c r="L32" i="18"/>
  <c r="L49" i="18" s="1"/>
  <c r="L22" i="18"/>
  <c r="L18" i="18"/>
  <c r="L14" i="18"/>
  <c r="L10" i="18"/>
  <c r="L22" i="17"/>
  <c r="L18" i="17"/>
  <c r="L14" i="17"/>
  <c r="L10" i="17"/>
  <c r="L37" i="17"/>
  <c r="L32" i="17"/>
  <c r="L49" i="17" s="1"/>
  <c r="L42" i="17"/>
  <c r="L50" i="17"/>
  <c r="L47" i="17"/>
  <c r="L45" i="17"/>
  <c r="N45" i="17"/>
  <c r="L28" i="17"/>
  <c r="N28" i="17"/>
  <c r="L10" i="16"/>
  <c r="L14" i="16"/>
  <c r="L18" i="16"/>
  <c r="L22" i="16"/>
  <c r="L42" i="16"/>
  <c r="L37" i="16"/>
  <c r="L48" i="16" s="1"/>
  <c r="L32" i="16"/>
  <c r="L49" i="16" s="1"/>
  <c r="L50" i="16"/>
  <c r="L47" i="16"/>
  <c r="L45" i="16"/>
  <c r="L28" i="16"/>
  <c r="L50" i="14"/>
  <c r="L47" i="14"/>
  <c r="L42" i="14"/>
  <c r="L37" i="14"/>
  <c r="L32" i="14"/>
  <c r="L48" i="14"/>
  <c r="L22" i="14"/>
  <c r="L18" i="14"/>
  <c r="L14" i="14"/>
  <c r="L10" i="14"/>
  <c r="N50" i="18"/>
  <c r="N47" i="18"/>
  <c r="N42" i="18"/>
  <c r="N37" i="18"/>
  <c r="N48" i="18" s="1"/>
  <c r="N32" i="18"/>
  <c r="N49" i="18"/>
  <c r="N22" i="18"/>
  <c r="N18" i="18"/>
  <c r="N14" i="18"/>
  <c r="N10" i="18"/>
  <c r="N22" i="17"/>
  <c r="N18" i="17"/>
  <c r="N14" i="17"/>
  <c r="N10" i="17"/>
  <c r="N50" i="17"/>
  <c r="N47" i="17"/>
  <c r="N42" i="17"/>
  <c r="N37" i="17"/>
  <c r="N32" i="17"/>
  <c r="N49" i="17" s="1"/>
  <c r="N48" i="17"/>
  <c r="N50" i="16"/>
  <c r="N47" i="16"/>
  <c r="N45" i="16"/>
  <c r="N42" i="16"/>
  <c r="N37" i="16"/>
  <c r="N32" i="16"/>
  <c r="N49" i="16"/>
  <c r="N28" i="16"/>
  <c r="N22" i="16"/>
  <c r="N18" i="16"/>
  <c r="N14" i="16"/>
  <c r="N10" i="16"/>
  <c r="N50" i="14"/>
  <c r="N47" i="14"/>
  <c r="N10" i="14"/>
  <c r="N14" i="14"/>
  <c r="N18" i="14"/>
  <c r="N22" i="14"/>
  <c r="N42" i="14"/>
  <c r="N37" i="14"/>
  <c r="N32" i="14"/>
  <c r="N49" i="14" s="1"/>
  <c r="P50" i="18"/>
  <c r="P47" i="18"/>
  <c r="P45" i="18"/>
  <c r="P42" i="18"/>
  <c r="P37" i="18"/>
  <c r="P32" i="18"/>
  <c r="P48" i="18" s="1"/>
  <c r="P49" i="18"/>
  <c r="P28" i="18"/>
  <c r="P22" i="18"/>
  <c r="P18" i="18"/>
  <c r="P14" i="18"/>
  <c r="P10" i="18"/>
  <c r="P50" i="17"/>
  <c r="P47" i="17"/>
  <c r="P45" i="17"/>
  <c r="P42" i="17"/>
  <c r="P37" i="17"/>
  <c r="P32" i="17"/>
  <c r="P49" i="17" s="1"/>
  <c r="P28" i="17"/>
  <c r="P22" i="17"/>
  <c r="P18" i="17"/>
  <c r="P14" i="17"/>
  <c r="P10" i="17"/>
  <c r="P50" i="16"/>
  <c r="P47" i="16"/>
  <c r="P45" i="16"/>
  <c r="P42" i="16"/>
  <c r="P37" i="16"/>
  <c r="P32" i="16"/>
  <c r="P49" i="16"/>
  <c r="P28" i="16"/>
  <c r="P22" i="16"/>
  <c r="P18" i="16"/>
  <c r="P14" i="16"/>
  <c r="P10" i="16"/>
  <c r="P50" i="14"/>
  <c r="P47" i="14"/>
  <c r="P45" i="14"/>
  <c r="P42" i="14"/>
  <c r="P37" i="14"/>
  <c r="P32" i="14"/>
  <c r="P49" i="14" s="1"/>
  <c r="P28" i="14"/>
  <c r="P22" i="14"/>
  <c r="P18" i="14"/>
  <c r="P14" i="14"/>
  <c r="P10" i="14"/>
  <c r="AJ47" i="18"/>
  <c r="R32" i="18"/>
  <c r="R49" i="18" s="1"/>
  <c r="R50" i="18"/>
  <c r="R47" i="18"/>
  <c r="R45" i="18"/>
  <c r="R42" i="18"/>
  <c r="R37" i="18"/>
  <c r="R48" i="18"/>
  <c r="R28" i="18"/>
  <c r="R22" i="18"/>
  <c r="R18" i="18"/>
  <c r="R14" i="18"/>
  <c r="R10" i="18"/>
  <c r="R50" i="17"/>
  <c r="R47" i="17"/>
  <c r="R45" i="17"/>
  <c r="R42" i="17"/>
  <c r="R37" i="17"/>
  <c r="R48" i="17" s="1"/>
  <c r="R32" i="17"/>
  <c r="R49" i="17" s="1"/>
  <c r="R28" i="17"/>
  <c r="R22" i="17"/>
  <c r="R18" i="17"/>
  <c r="R14" i="17"/>
  <c r="R10" i="17"/>
  <c r="R50" i="16"/>
  <c r="R47" i="16"/>
  <c r="R45" i="16"/>
  <c r="R42" i="16"/>
  <c r="R37" i="16"/>
  <c r="R48" i="16" s="1"/>
  <c r="R32" i="16"/>
  <c r="R49" i="16"/>
  <c r="R28" i="16"/>
  <c r="R22" i="16"/>
  <c r="R18" i="16"/>
  <c r="R14" i="16"/>
  <c r="R10" i="16"/>
  <c r="R50" i="14"/>
  <c r="R47" i="14"/>
  <c r="R45" i="14"/>
  <c r="R42" i="14"/>
  <c r="R37" i="14"/>
  <c r="R48" i="14" s="1"/>
  <c r="R32" i="14"/>
  <c r="R49" i="14" s="1"/>
  <c r="R28" i="14"/>
  <c r="R22" i="14"/>
  <c r="R18" i="14"/>
  <c r="R14" i="14"/>
  <c r="R10" i="14"/>
  <c r="T50" i="18"/>
  <c r="T47" i="18"/>
  <c r="T45" i="18"/>
  <c r="T42" i="18"/>
  <c r="T37" i="18"/>
  <c r="T32" i="18"/>
  <c r="T49" i="18"/>
  <c r="T28" i="18"/>
  <c r="T22" i="18"/>
  <c r="T18" i="18"/>
  <c r="T14" i="18"/>
  <c r="T10" i="18"/>
  <c r="AJ50" i="17"/>
  <c r="AH50" i="17"/>
  <c r="AJ49" i="17"/>
  <c r="AH49" i="17"/>
  <c r="AJ48" i="17"/>
  <c r="AH48" i="17"/>
  <c r="AJ42" i="17"/>
  <c r="AH42" i="17"/>
  <c r="AJ22" i="17"/>
  <c r="AH22" i="17"/>
  <c r="AJ18" i="17"/>
  <c r="AH18" i="17"/>
  <c r="AJ14" i="17"/>
  <c r="AH14" i="17"/>
  <c r="AJ10" i="17"/>
  <c r="AH10" i="17"/>
  <c r="AJ47" i="16"/>
  <c r="AH47" i="16"/>
  <c r="AJ50" i="14"/>
  <c r="AH50" i="14"/>
  <c r="AJ49" i="14"/>
  <c r="AH49" i="14"/>
  <c r="AJ48" i="14"/>
  <c r="AH48" i="14"/>
  <c r="AJ42" i="14"/>
  <c r="AH42" i="14"/>
  <c r="AJ22" i="14"/>
  <c r="AH22" i="14"/>
  <c r="AJ18" i="14"/>
  <c r="AH18" i="14"/>
  <c r="AJ14" i="14"/>
  <c r="AH14" i="14"/>
  <c r="AJ10" i="14"/>
  <c r="AH10" i="14"/>
  <c r="AJ50" i="18"/>
  <c r="AJ49" i="18"/>
  <c r="AJ48" i="18"/>
  <c r="AJ42" i="18"/>
  <c r="AJ22" i="18"/>
  <c r="AJ18" i="18"/>
  <c r="AJ14" i="18"/>
  <c r="AJ10" i="18"/>
  <c r="AH45" i="18"/>
  <c r="AF45" i="18"/>
  <c r="AD45" i="18"/>
  <c r="AB45" i="18"/>
  <c r="Z45" i="18"/>
  <c r="AH28" i="18"/>
  <c r="AF28" i="18"/>
  <c r="AD28" i="18"/>
  <c r="AB28" i="18"/>
  <c r="Z28" i="18"/>
  <c r="AF45" i="14"/>
  <c r="AD45" i="14"/>
  <c r="AB45" i="14"/>
  <c r="Z45" i="14"/>
  <c r="X45" i="14"/>
  <c r="V45" i="14"/>
  <c r="T45" i="14"/>
  <c r="AF45" i="16"/>
  <c r="AD45" i="16"/>
  <c r="AB45" i="16"/>
  <c r="Z45" i="16"/>
  <c r="X45" i="16"/>
  <c r="V45" i="16"/>
  <c r="T45" i="16"/>
  <c r="AF28" i="14"/>
  <c r="AD28" i="14"/>
  <c r="AB28" i="14"/>
  <c r="Z28" i="14"/>
  <c r="X28" i="14"/>
  <c r="V28" i="14"/>
  <c r="T28" i="14"/>
  <c r="AF28" i="16"/>
  <c r="AD28" i="16"/>
  <c r="AB28" i="16"/>
  <c r="Z28" i="16"/>
  <c r="X28" i="16"/>
  <c r="V28" i="16"/>
  <c r="T28" i="16"/>
  <c r="AF28" i="17"/>
  <c r="AD28" i="17"/>
  <c r="AB28" i="17"/>
  <c r="Z28" i="17"/>
  <c r="X28" i="17"/>
  <c r="V28" i="17"/>
  <c r="T28" i="17"/>
  <c r="T50" i="17"/>
  <c r="T47" i="17"/>
  <c r="T45" i="17"/>
  <c r="T42" i="17"/>
  <c r="T37" i="17"/>
  <c r="T32" i="17"/>
  <c r="T49" i="17" s="1"/>
  <c r="T22" i="17"/>
  <c r="T18" i="17"/>
  <c r="T14" i="17"/>
  <c r="T10" i="17"/>
  <c r="T50" i="16"/>
  <c r="T47" i="16"/>
  <c r="T42" i="16"/>
  <c r="T37" i="16"/>
  <c r="T32" i="16"/>
  <c r="T48" i="16" s="1"/>
  <c r="T22" i="16"/>
  <c r="T18" i="16"/>
  <c r="T14" i="16"/>
  <c r="T10" i="16"/>
  <c r="T10" i="14"/>
  <c r="T50" i="14"/>
  <c r="T47" i="14"/>
  <c r="T42" i="14"/>
  <c r="T37" i="14"/>
  <c r="T32" i="14"/>
  <c r="T49" i="14" s="1"/>
  <c r="T22" i="14"/>
  <c r="T18" i="14"/>
  <c r="T14" i="14"/>
  <c r="V50" i="18"/>
  <c r="V47" i="18"/>
  <c r="V45" i="18"/>
  <c r="V42" i="18"/>
  <c r="V37" i="18"/>
  <c r="V48" i="18" s="1"/>
  <c r="V28" i="18"/>
  <c r="V22" i="18"/>
  <c r="V18" i="18"/>
  <c r="V14" i="18"/>
  <c r="V10" i="18"/>
  <c r="V37" i="17"/>
  <c r="V48" i="17" s="1"/>
  <c r="V50" i="17"/>
  <c r="V47" i="17"/>
  <c r="V45" i="17"/>
  <c r="V42" i="17"/>
  <c r="V32" i="17"/>
  <c r="V49" i="17" s="1"/>
  <c r="V22" i="17"/>
  <c r="V18" i="17"/>
  <c r="V14" i="17"/>
  <c r="V10" i="17"/>
  <c r="V50" i="16"/>
  <c r="V47" i="16"/>
  <c r="X48" i="16"/>
  <c r="V42" i="16"/>
  <c r="X42" i="16"/>
  <c r="V37" i="16"/>
  <c r="V48" i="16" s="1"/>
  <c r="V32" i="16"/>
  <c r="V49" i="16"/>
  <c r="V10" i="16"/>
  <c r="V14" i="16"/>
  <c r="V18" i="16"/>
  <c r="V22" i="16"/>
  <c r="X22" i="16"/>
  <c r="X18" i="16"/>
  <c r="X14" i="16"/>
  <c r="X10" i="16"/>
  <c r="AH47" i="18"/>
  <c r="AF47" i="18"/>
  <c r="X50" i="18"/>
  <c r="X47" i="18"/>
  <c r="X22" i="18"/>
  <c r="X18" i="18"/>
  <c r="X14" i="18"/>
  <c r="X10" i="18"/>
  <c r="X42" i="18"/>
  <c r="X37" i="18"/>
  <c r="X32" i="18"/>
  <c r="X48" i="18"/>
  <c r="X49" i="18"/>
  <c r="V50" i="14"/>
  <c r="V47" i="14"/>
  <c r="V37" i="14"/>
  <c r="V32" i="14"/>
  <c r="V49" i="14" s="1"/>
  <c r="V42" i="14"/>
  <c r="V22" i="14"/>
  <c r="V18" i="14"/>
  <c r="V14" i="14"/>
  <c r="X14" i="14"/>
  <c r="V10" i="14"/>
  <c r="AF47" i="17"/>
  <c r="AD47" i="17"/>
  <c r="AB47" i="17"/>
  <c r="Z47" i="17"/>
  <c r="X47" i="17"/>
  <c r="AF47" i="16"/>
  <c r="AD47" i="16"/>
  <c r="AB47" i="16"/>
  <c r="Z47" i="16"/>
  <c r="AF47" i="14"/>
  <c r="AD47" i="14"/>
  <c r="AB47" i="14"/>
  <c r="Z45" i="17"/>
  <c r="AB45" i="17"/>
  <c r="AD45" i="17"/>
  <c r="AF45" i="17"/>
  <c r="X45" i="17"/>
  <c r="X45" i="18"/>
  <c r="X28" i="18"/>
  <c r="X50" i="17"/>
  <c r="X42" i="17"/>
  <c r="X32" i="17"/>
  <c r="X48" i="17" s="1"/>
  <c r="X22" i="17"/>
  <c r="X18" i="17"/>
  <c r="X14" i="17"/>
  <c r="X10" i="17"/>
  <c r="X50" i="16"/>
  <c r="X49" i="16"/>
  <c r="X47" i="16"/>
  <c r="X39" i="14"/>
  <c r="X38" i="14"/>
  <c r="X35" i="14"/>
  <c r="X34" i="14"/>
  <c r="X50" i="14" s="1"/>
  <c r="X31" i="14"/>
  <c r="X30" i="14"/>
  <c r="X42" i="14"/>
  <c r="X18" i="14"/>
  <c r="X10" i="14"/>
  <c r="Z50" i="18"/>
  <c r="Z49" i="18"/>
  <c r="Z47" i="18"/>
  <c r="Z22" i="18"/>
  <c r="Z18" i="18"/>
  <c r="Z14" i="18"/>
  <c r="Z10" i="18"/>
  <c r="AB37" i="18"/>
  <c r="AB48" i="18"/>
  <c r="Z37" i="18"/>
  <c r="Z48" i="18" s="1"/>
  <c r="Z50" i="17"/>
  <c r="Z42" i="17"/>
  <c r="Z32" i="17"/>
  <c r="Z48" i="17"/>
  <c r="Z22" i="17"/>
  <c r="Z18" i="17"/>
  <c r="Z14" i="17"/>
  <c r="Z10" i="17"/>
  <c r="Z41" i="16"/>
  <c r="Z42" i="16"/>
  <c r="Z22" i="16"/>
  <c r="Z18" i="16"/>
  <c r="Z14" i="16"/>
  <c r="Z10" i="16"/>
  <c r="Z50" i="16"/>
  <c r="Z32" i="16"/>
  <c r="Z49" i="16"/>
  <c r="Z48" i="16"/>
  <c r="Z39" i="14"/>
  <c r="Z38" i="14"/>
  <c r="Z37" i="14"/>
  <c r="Z35" i="14"/>
  <c r="Z34" i="14"/>
  <c r="Z32" i="14"/>
  <c r="Z31" i="14"/>
  <c r="Z30" i="14"/>
  <c r="Z47" i="14" s="1"/>
  <c r="Z29" i="14"/>
  <c r="Z21" i="14"/>
  <c r="Z42" i="14" s="1"/>
  <c r="Z17" i="14"/>
  <c r="Z13" i="14"/>
  <c r="Z9" i="14"/>
  <c r="Z10" i="14" s="1"/>
  <c r="Z6" i="14"/>
  <c r="AB22" i="18"/>
  <c r="AB18" i="18"/>
  <c r="AB14" i="18"/>
  <c r="AB10" i="18"/>
  <c r="AB50" i="18"/>
  <c r="AB49" i="18"/>
  <c r="AD47" i="18"/>
  <c r="AB47" i="18"/>
  <c r="AD50" i="18"/>
  <c r="AD49" i="18"/>
  <c r="AD48" i="18"/>
  <c r="AB42" i="17"/>
  <c r="AB32" i="17"/>
  <c r="AB49" i="17" s="1"/>
  <c r="AB50" i="17"/>
  <c r="AB22" i="17"/>
  <c r="AB18" i="17"/>
  <c r="AB14" i="17"/>
  <c r="AB10" i="17"/>
  <c r="AB50" i="16"/>
  <c r="AB42" i="16"/>
  <c r="AB32" i="16"/>
  <c r="AB48" i="16"/>
  <c r="AB22" i="16"/>
  <c r="AB18" i="16"/>
  <c r="AB14" i="16"/>
  <c r="AB10" i="16"/>
  <c r="AD10" i="18"/>
  <c r="AF10" i="18"/>
  <c r="AH10" i="18"/>
  <c r="AD14" i="18"/>
  <c r="AF14" i="18"/>
  <c r="AH14" i="18"/>
  <c r="AD18" i="18"/>
  <c r="AF18" i="18"/>
  <c r="AH18" i="18"/>
  <c r="AD22" i="18"/>
  <c r="AF22" i="18"/>
  <c r="AH22" i="18"/>
  <c r="AD42" i="18"/>
  <c r="AF42" i="18"/>
  <c r="AH42" i="18"/>
  <c r="AF48" i="18"/>
  <c r="AH48" i="18"/>
  <c r="AF49" i="18"/>
  <c r="AH49" i="18"/>
  <c r="AF50" i="18"/>
  <c r="AH50" i="18"/>
  <c r="AD10" i="17"/>
  <c r="AF10" i="17"/>
  <c r="AD14" i="17"/>
  <c r="AF14" i="17"/>
  <c r="AD18" i="17"/>
  <c r="AF18" i="17"/>
  <c r="AD22" i="17"/>
  <c r="AF22" i="17"/>
  <c r="AD42" i="17"/>
  <c r="AF42" i="17"/>
  <c r="AD48" i="17"/>
  <c r="AF48" i="17"/>
  <c r="AD49" i="17"/>
  <c r="AF49" i="17"/>
  <c r="AD50" i="17"/>
  <c r="AF50" i="17"/>
  <c r="AD10" i="16"/>
  <c r="AF10" i="16"/>
  <c r="AD14" i="16"/>
  <c r="AF14" i="16"/>
  <c r="AD18" i="16"/>
  <c r="AF18" i="16"/>
  <c r="AD22" i="16"/>
  <c r="AF22" i="16"/>
  <c r="AD42" i="16"/>
  <c r="AF42" i="16"/>
  <c r="AD48" i="16"/>
  <c r="AF48" i="16"/>
  <c r="AD49" i="16"/>
  <c r="AF49" i="16"/>
  <c r="AD50" i="16"/>
  <c r="AF50" i="16"/>
  <c r="AB10" i="14"/>
  <c r="AD10" i="14"/>
  <c r="AF10" i="14"/>
  <c r="AB14" i="14"/>
  <c r="AD14" i="14"/>
  <c r="AF14" i="14"/>
  <c r="AB18" i="14"/>
  <c r="AD18" i="14"/>
  <c r="AF18" i="14"/>
  <c r="AB22" i="14"/>
  <c r="AD22" i="14"/>
  <c r="AF22" i="14"/>
  <c r="AB42" i="14"/>
  <c r="AD42" i="14"/>
  <c r="AF42" i="14"/>
  <c r="AB48" i="14"/>
  <c r="AD48" i="14"/>
  <c r="AF48" i="14"/>
  <c r="AB49" i="14"/>
  <c r="AD49" i="14"/>
  <c r="AF49" i="14"/>
  <c r="AB50" i="14"/>
  <c r="AD50" i="14"/>
  <c r="AF50" i="14"/>
  <c r="X22" i="14"/>
  <c r="V32" i="18"/>
  <c r="V49" i="18"/>
  <c r="P48" i="17"/>
  <c r="N48" i="14"/>
  <c r="P48" i="16"/>
  <c r="AB49" i="16"/>
  <c r="L48" i="17"/>
  <c r="J48" i="17"/>
  <c r="H49" i="14"/>
  <c r="Z18" i="14"/>
  <c r="V48" i="14"/>
  <c r="X47" i="14"/>
  <c r="X32" i="14"/>
  <c r="X48" i="14" s="1"/>
  <c r="J49" i="18"/>
  <c r="Z49" i="17"/>
  <c r="N48" i="16"/>
  <c r="L49" i="14"/>
  <c r="J48" i="18"/>
  <c r="T48" i="18"/>
  <c r="L48" i="18"/>
  <c r="D48" i="18" l="1"/>
  <c r="T48" i="17"/>
  <c r="X49" i="17"/>
  <c r="Z48" i="14"/>
  <c r="F48" i="14"/>
  <c r="P48" i="14"/>
  <c r="Z22" i="14"/>
  <c r="AB48" i="17"/>
  <c r="Z50" i="14"/>
  <c r="Z14" i="14"/>
  <c r="T49" i="16"/>
  <c r="X49" i="14"/>
  <c r="T48" i="14"/>
  <c r="H49" i="18"/>
  <c r="Z49" i="14"/>
</calcChain>
</file>

<file path=xl/sharedStrings.xml><?xml version="1.0" encoding="utf-8"?>
<sst xmlns="http://schemas.openxmlformats.org/spreadsheetml/2006/main" count="144" uniqueCount="34">
  <si>
    <t>Budimex SA</t>
  </si>
  <si>
    <t>Profit and loss account</t>
  </si>
  <si>
    <t>Chosen financial data in ths. PLN</t>
  </si>
  <si>
    <t>Net sales of finished goods, services, goods for resale and raw materials</t>
  </si>
  <si>
    <t>Gross profit on sales</t>
  </si>
  <si>
    <t>Profitability</t>
  </si>
  <si>
    <t>Operating profit</t>
  </si>
  <si>
    <t>Gross profit on ordinary activities</t>
  </si>
  <si>
    <t>Net profit of the period</t>
  </si>
  <si>
    <t>Investment expenditures</t>
  </si>
  <si>
    <t>Balance Sheet</t>
  </si>
  <si>
    <t>Non-current assets</t>
  </si>
  <si>
    <t>Current assets</t>
  </si>
  <si>
    <t>Cash and cash equivalents</t>
  </si>
  <si>
    <t>Total assets</t>
  </si>
  <si>
    <t>Total shareholder's equity</t>
  </si>
  <si>
    <t>Share capital</t>
  </si>
  <si>
    <t>Liabilities</t>
  </si>
  <si>
    <t>Non-current liabilities</t>
  </si>
  <si>
    <t>Current liabilities</t>
  </si>
  <si>
    <t>Number of shares</t>
  </si>
  <si>
    <t>Net profit per share</t>
  </si>
  <si>
    <t>Opis</t>
  </si>
  <si>
    <t>Financial ratios</t>
  </si>
  <si>
    <t>aktywa bieżące/zobowiązania bieżące</t>
  </si>
  <si>
    <t>Current ratio</t>
  </si>
  <si>
    <t>zobowiązania ogółem/aktywa ogółem</t>
  </si>
  <si>
    <t>Debt ratio</t>
  </si>
  <si>
    <t>zysk netto/aktywa ogółem</t>
  </si>
  <si>
    <t>Return on assets (ROA)</t>
  </si>
  <si>
    <t>zysk netto/kapitał własny</t>
  </si>
  <si>
    <t>Return on equity (ROE)</t>
  </si>
  <si>
    <t>*according to IFRS</t>
  </si>
  <si>
    <t>zysk netto/przychody ze sprzedaży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</si>
</sst>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 CE"/>
      <charset val="238"/>
    </font>
    <font>
      <sz val="10"/>
      <name val="Arial CE"/>
      <charset val="238"/>
    </font>
    <font>
      <b/>
      <sz val="12"/>
      <color indexed="23"/>
      <name val="Arial"/>
      <family val="2"/>
      <charset val="238"/>
    </font>
    <font>
      <sz val="12"/>
      <color indexed="23"/>
      <name val="Arial"/>
      <family val="2"/>
      <charset val="238"/>
    </font>
    <font>
      <i/>
      <sz val="12"/>
      <color indexed="23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color indexed="23"/>
      <name val="Arial CE"/>
      <charset val="238"/>
    </font>
    <font>
      <b/>
      <sz val="12"/>
      <color indexed="23"/>
      <name val="Arial CE"/>
      <charset val="238"/>
    </font>
    <font>
      <sz val="12"/>
      <color indexed="54"/>
      <name val="Arial"/>
      <family val="2"/>
      <charset val="238"/>
    </font>
    <font>
      <b/>
      <sz val="12"/>
      <color indexed="54"/>
      <name val="Arial"/>
      <family val="2"/>
      <charset val="238"/>
    </font>
    <font>
      <sz val="12"/>
      <color indexed="54"/>
      <name val="Arial CE"/>
      <family val="2"/>
      <charset val="238"/>
    </font>
    <font>
      <b/>
      <sz val="12"/>
      <color indexed="54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42"/>
      </patternFill>
    </fill>
    <fill>
      <patternFill patternType="solid">
        <fgColor indexed="31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2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3" fontId="3" fillId="0" borderId="0" xfId="0" applyNumberFormat="1" applyFont="1"/>
    <xf numFmtId="3" fontId="2" fillId="0" borderId="0" xfId="0" applyNumberFormat="1" applyFont="1"/>
    <xf numFmtId="164" fontId="3" fillId="0" borderId="0" xfId="1" applyNumberFormat="1" applyFont="1" applyBorder="1"/>
    <xf numFmtId="164" fontId="5" fillId="0" borderId="0" xfId="1" applyNumberFormat="1" applyFont="1" applyFill="1" applyBorder="1"/>
    <xf numFmtId="3" fontId="5" fillId="0" borderId="0" xfId="0" applyNumberFormat="1" applyFont="1"/>
    <xf numFmtId="3" fontId="2" fillId="2" borderId="0" xfId="0" applyNumberFormat="1" applyFont="1" applyFill="1"/>
    <xf numFmtId="3" fontId="3" fillId="0" borderId="1" xfId="0" applyNumberFormat="1" applyFont="1" applyBorder="1"/>
    <xf numFmtId="4" fontId="2" fillId="0" borderId="0" xfId="0" applyNumberFormat="1" applyFont="1"/>
    <xf numFmtId="4" fontId="6" fillId="0" borderId="0" xfId="0" applyNumberFormat="1" applyFont="1"/>
    <xf numFmtId="3" fontId="2" fillId="3" borderId="0" xfId="0" applyNumberFormat="1" applyFont="1" applyFill="1"/>
    <xf numFmtId="3" fontId="5" fillId="3" borderId="0" xfId="0" applyNumberFormat="1" applyFont="1" applyFill="1"/>
    <xf numFmtId="3" fontId="3" fillId="3" borderId="0" xfId="0" applyNumberFormat="1" applyFont="1" applyFill="1"/>
    <xf numFmtId="3" fontId="3" fillId="2" borderId="0" xfId="0" applyNumberFormat="1" applyFont="1" applyFill="1"/>
    <xf numFmtId="3" fontId="2" fillId="4" borderId="0" xfId="0" applyNumberFormat="1" applyFont="1" applyFill="1" applyAlignment="1">
      <alignment horizontal="left"/>
    </xf>
    <xf numFmtId="3" fontId="6" fillId="0" borderId="0" xfId="0" applyNumberFormat="1" applyFont="1"/>
    <xf numFmtId="3" fontId="2" fillId="0" borderId="0" xfId="0" applyNumberFormat="1" applyFont="1" applyAlignment="1">
      <alignment wrapText="1"/>
    </xf>
    <xf numFmtId="3" fontId="6" fillId="2" borderId="0" xfId="0" applyNumberFormat="1" applyFont="1" applyFill="1"/>
    <xf numFmtId="3" fontId="4" fillId="0" borderId="0" xfId="0" applyNumberFormat="1" applyFont="1"/>
    <xf numFmtId="3" fontId="3" fillId="0" borderId="0" xfId="0" applyNumberFormat="1" applyFont="1" applyAlignment="1">
      <alignment horizontal="center"/>
    </xf>
    <xf numFmtId="164" fontId="5" fillId="0" borderId="0" xfId="0" applyNumberFormat="1" applyFont="1"/>
    <xf numFmtId="3" fontId="3" fillId="0" borderId="0" xfId="0" applyNumberFormat="1" applyFont="1" applyAlignment="1">
      <alignment wrapText="1"/>
    </xf>
    <xf numFmtId="3" fontId="2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164" fontId="3" fillId="0" borderId="0" xfId="1" applyNumberFormat="1" applyFont="1" applyFill="1" applyBorder="1"/>
    <xf numFmtId="164" fontId="3" fillId="5" borderId="0" xfId="1" applyNumberFormat="1" applyFont="1" applyFill="1" applyBorder="1"/>
    <xf numFmtId="3" fontId="3" fillId="5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left" wrapText="1"/>
    </xf>
    <xf numFmtId="0" fontId="7" fillId="0" borderId="0" xfId="0" applyFont="1"/>
    <xf numFmtId="0" fontId="8" fillId="0" borderId="0" xfId="0" applyFont="1"/>
    <xf numFmtId="3" fontId="2" fillId="0" borderId="0" xfId="0" applyNumberFormat="1" applyFont="1" applyAlignment="1">
      <alignment horizontal="center"/>
    </xf>
    <xf numFmtId="0" fontId="8" fillId="6" borderId="0" xfId="0" applyFont="1" applyFill="1" applyAlignment="1">
      <alignment horizontal="left"/>
    </xf>
    <xf numFmtId="0" fontId="8" fillId="0" borderId="0" xfId="0" applyFont="1" applyAlignment="1">
      <alignment wrapText="1"/>
    </xf>
    <xf numFmtId="3" fontId="7" fillId="0" borderId="0" xfId="0" applyNumberFormat="1" applyFont="1"/>
    <xf numFmtId="3" fontId="8" fillId="0" borderId="0" xfId="0" applyNumberFormat="1" applyFont="1"/>
    <xf numFmtId="0" fontId="8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 applyBorder="1"/>
    <xf numFmtId="4" fontId="8" fillId="0" borderId="0" xfId="0" applyNumberFormat="1" applyFont="1"/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1" xfId="0" applyNumberFormat="1" applyFont="1" applyBorder="1"/>
    <xf numFmtId="3" fontId="2" fillId="10" borderId="0" xfId="0" applyNumberFormat="1" applyFont="1" applyFill="1"/>
    <xf numFmtId="3" fontId="2" fillId="10" borderId="0" xfId="0" applyNumberFormat="1" applyFont="1" applyFill="1" applyAlignment="1">
      <alignment horizontal="left"/>
    </xf>
    <xf numFmtId="3" fontId="3" fillId="10" borderId="0" xfId="0" applyNumberFormat="1" applyFont="1" applyFill="1"/>
    <xf numFmtId="3" fontId="2" fillId="10" borderId="0" xfId="0" applyNumberFormat="1" applyFont="1" applyFill="1" applyAlignment="1">
      <alignment horizontal="left" vertical="center" wrapText="1"/>
    </xf>
    <xf numFmtId="3" fontId="2" fillId="10" borderId="1" xfId="0" applyNumberFormat="1" applyFont="1" applyFill="1" applyBorder="1" applyAlignment="1">
      <alignment horizontal="left" vertical="center" wrapText="1"/>
    </xf>
    <xf numFmtId="3" fontId="2" fillId="10" borderId="0" xfId="0" applyNumberFormat="1" applyFont="1" applyFill="1" applyAlignment="1">
      <alignment wrapText="1"/>
    </xf>
    <xf numFmtId="3" fontId="3" fillId="10" borderId="0" xfId="0" applyNumberFormat="1" applyFont="1" applyFill="1" applyAlignment="1">
      <alignment wrapText="1"/>
    </xf>
    <xf numFmtId="3" fontId="2" fillId="10" borderId="1" xfId="0" applyNumberFormat="1" applyFont="1" applyFill="1" applyBorder="1" applyAlignment="1">
      <alignment wrapText="1"/>
    </xf>
    <xf numFmtId="0" fontId="8" fillId="10" borderId="0" xfId="0" applyFont="1" applyFill="1"/>
    <xf numFmtId="3" fontId="3" fillId="10" borderId="1" xfId="0" applyNumberFormat="1" applyFont="1" applyFill="1" applyBorder="1"/>
    <xf numFmtId="0" fontId="7" fillId="10" borderId="0" xfId="0" applyFont="1" applyFill="1"/>
    <xf numFmtId="3" fontId="4" fillId="10" borderId="0" xfId="0" applyNumberFormat="1" applyFont="1" applyFill="1"/>
    <xf numFmtId="0" fontId="8" fillId="10" borderId="0" xfId="0" applyFont="1" applyFill="1" applyAlignment="1">
      <alignment horizontal="left"/>
    </xf>
    <xf numFmtId="3" fontId="7" fillId="10" borderId="0" xfId="0" applyNumberFormat="1" applyFont="1" applyFill="1"/>
    <xf numFmtId="3" fontId="7" fillId="10" borderId="1" xfId="0" applyNumberFormat="1" applyFont="1" applyFill="1" applyBorder="1"/>
    <xf numFmtId="164" fontId="3" fillId="10" borderId="0" xfId="1" applyNumberFormat="1" applyFont="1" applyFill="1" applyBorder="1"/>
    <xf numFmtId="3" fontId="3" fillId="10" borderId="0" xfId="0" applyNumberFormat="1" applyFont="1" applyFill="1" applyAlignment="1">
      <alignment horizontal="right"/>
    </xf>
    <xf numFmtId="3" fontId="7" fillId="10" borderId="0" xfId="0" applyNumberFormat="1" applyFont="1" applyFill="1" applyAlignment="1">
      <alignment horizontal="right"/>
    </xf>
    <xf numFmtId="3" fontId="8" fillId="10" borderId="0" xfId="0" applyNumberFormat="1" applyFont="1" applyFill="1" applyAlignment="1">
      <alignment horizontal="right"/>
    </xf>
    <xf numFmtId="3" fontId="8" fillId="10" borderId="0" xfId="0" applyNumberFormat="1" applyFont="1" applyFill="1"/>
    <xf numFmtId="4" fontId="8" fillId="10" borderId="0" xfId="0" applyNumberFormat="1" applyFont="1" applyFill="1"/>
    <xf numFmtId="0" fontId="2" fillId="4" borderId="0" xfId="0" applyFont="1" applyFill="1" applyAlignment="1">
      <alignment horizontal="center"/>
    </xf>
    <xf numFmtId="0" fontId="2" fillId="10" borderId="0" xfId="0" applyFont="1" applyFill="1" applyAlignment="1">
      <alignment horizontal="left"/>
    </xf>
    <xf numFmtId="0" fontId="2" fillId="10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4" borderId="0" xfId="0" quotePrefix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6" borderId="0" xfId="0" quotePrefix="1" applyFont="1" applyFill="1" applyAlignment="1">
      <alignment horizontal="center"/>
    </xf>
    <xf numFmtId="3" fontId="9" fillId="7" borderId="0" xfId="0" applyNumberFormat="1" applyFont="1" applyFill="1"/>
    <xf numFmtId="3" fontId="9" fillId="0" borderId="0" xfId="0" applyNumberFormat="1" applyFont="1"/>
    <xf numFmtId="3" fontId="9" fillId="8" borderId="0" xfId="0" applyNumberFormat="1" applyFont="1" applyFill="1"/>
    <xf numFmtId="1" fontId="10" fillId="0" borderId="0" xfId="0" applyNumberFormat="1" applyFont="1" applyAlignment="1">
      <alignment horizontal="center"/>
    </xf>
    <xf numFmtId="0" fontId="11" fillId="0" borderId="0" xfId="0" applyFont="1"/>
    <xf numFmtId="3" fontId="11" fillId="0" borderId="0" xfId="0" applyNumberFormat="1" applyFont="1"/>
    <xf numFmtId="3" fontId="9" fillId="0" borderId="1" xfId="0" applyNumberFormat="1" applyFont="1" applyBorder="1"/>
    <xf numFmtId="164" fontId="9" fillId="9" borderId="0" xfId="1" applyNumberFormat="1" applyFont="1" applyFill="1" applyBorder="1" applyAlignment="1" applyProtection="1"/>
    <xf numFmtId="0" fontId="12" fillId="0" borderId="0" xfId="0" applyFont="1"/>
    <xf numFmtId="3" fontId="6" fillId="8" borderId="0" xfId="0" applyNumberFormat="1" applyFont="1" applyFill="1"/>
    <xf numFmtId="3" fontId="10" fillId="8" borderId="0" xfId="0" applyNumberFormat="1" applyFont="1" applyFill="1"/>
    <xf numFmtId="3" fontId="9" fillId="0" borderId="0" xfId="0" applyNumberFormat="1" applyFont="1" applyAlignment="1">
      <alignment horizontal="right"/>
    </xf>
    <xf numFmtId="3" fontId="12" fillId="0" borderId="0" xfId="0" applyNumberFormat="1" applyFont="1"/>
    <xf numFmtId="4" fontId="12" fillId="0" borderId="0" xfId="0" applyNumberFormat="1" applyFont="1"/>
    <xf numFmtId="164" fontId="9" fillId="0" borderId="0" xfId="1" applyNumberFormat="1" applyFont="1" applyFill="1" applyBorder="1" applyAlignment="1" applyProtection="1"/>
    <xf numFmtId="3" fontId="5" fillId="7" borderId="0" xfId="0" applyNumberFormat="1" applyFont="1" applyFill="1"/>
    <xf numFmtId="1" fontId="6" fillId="0" borderId="0" xfId="0" applyNumberFormat="1" applyFont="1" applyAlignment="1">
      <alignment horizontal="center"/>
    </xf>
    <xf numFmtId="164" fontId="5" fillId="0" borderId="0" xfId="1" applyNumberFormat="1" applyFont="1" applyFill="1" applyBorder="1" applyAlignment="1" applyProtection="1"/>
    <xf numFmtId="3" fontId="6" fillId="0" borderId="0" xfId="0" applyNumberFormat="1" applyFont="1" applyAlignment="1">
      <alignment horizontal="center"/>
    </xf>
    <xf numFmtId="3" fontId="11" fillId="0" borderId="1" xfId="0" applyNumberFormat="1" applyFont="1" applyBorder="1"/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CC"/>
      <rgbColor rgb="00008000"/>
      <rgbColor rgb="00000080"/>
      <rgbColor rgb="00808000"/>
      <rgbColor rgb="00800080"/>
      <rgbColor rgb="00008080"/>
      <rgbColor rgb="00C0C0C0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DDDDDD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CC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DDDDDD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j026174/AppData/Local/Temp/notesE1EF34/SA-Q%20I_2012%20Budimex%20SA_17.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ZiS"/>
      <sheetName val="Bilans"/>
      <sheetName val="zm. w kap. wł."/>
      <sheetName val="cash flow"/>
    </sheetNames>
    <sheetDataSet>
      <sheetData sheetId="0" refreshError="1">
        <row r="10">
          <cell r="B10">
            <v>930020</v>
          </cell>
        </row>
        <row r="20">
          <cell r="B20">
            <v>76680</v>
          </cell>
        </row>
        <row r="37">
          <cell r="B37">
            <v>40846</v>
          </cell>
        </row>
        <row r="55">
          <cell r="B55">
            <v>69924</v>
          </cell>
        </row>
        <row r="69">
          <cell r="B69">
            <v>59343</v>
          </cell>
        </row>
      </sheetData>
      <sheetData sheetId="1" refreshError="1">
        <row r="10">
          <cell r="B10">
            <v>1481912</v>
          </cell>
        </row>
        <row r="30">
          <cell r="B30">
            <v>1820598</v>
          </cell>
        </row>
        <row r="40">
          <cell r="B40">
            <v>726925</v>
          </cell>
        </row>
        <row r="44">
          <cell r="B44">
            <v>3302510</v>
          </cell>
        </row>
        <row r="47">
          <cell r="B47">
            <v>752395</v>
          </cell>
        </row>
        <row r="48">
          <cell r="B48">
            <v>127650</v>
          </cell>
        </row>
        <row r="57">
          <cell r="B57">
            <v>2550115</v>
          </cell>
        </row>
        <row r="66">
          <cell r="B66">
            <v>31315</v>
          </cell>
        </row>
        <row r="69">
          <cell r="B69">
            <v>1248601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AJ52"/>
  <sheetViews>
    <sheetView showGridLines="0" zoomScale="80" zoomScaleNormal="80" workbookViewId="0">
      <pane xSplit="2" topLeftCell="C1" activePane="topRight" state="frozenSplit"/>
      <selection activeCell="H55" sqref="H55"/>
      <selection pane="topRight" activeCell="F19" sqref="F19"/>
    </sheetView>
  </sheetViews>
  <sheetFormatPr defaultColWidth="9.109375" defaultRowHeight="15" outlineLevelCol="1" x14ac:dyDescent="0.25"/>
  <cols>
    <col min="1" max="1" width="37" style="29" hidden="1" customWidth="1" outlineLevel="1"/>
    <col min="2" max="2" width="58.44140625" style="29" customWidth="1" collapsed="1"/>
    <col min="3" max="3" width="1.109375" style="29" customWidth="1"/>
    <col min="4" max="4" width="13.88671875" style="29" customWidth="1"/>
    <col min="5" max="5" width="1.109375" style="29" customWidth="1"/>
    <col min="6" max="6" width="13.88671875" style="29" customWidth="1"/>
    <col min="7" max="7" width="1.109375" style="29" customWidth="1"/>
    <col min="8" max="8" width="13.88671875" style="29" customWidth="1"/>
    <col min="9" max="9" width="1.109375" style="29" customWidth="1"/>
    <col min="10" max="10" width="13.88671875" style="29" customWidth="1"/>
    <col min="11" max="11" width="1.109375" style="29" customWidth="1"/>
    <col min="12" max="12" width="13.88671875" style="29" customWidth="1"/>
    <col min="13" max="13" width="1.109375" style="29" customWidth="1"/>
    <col min="14" max="14" width="13.88671875" style="29" customWidth="1"/>
    <col min="15" max="15" width="1.109375" style="29" customWidth="1"/>
    <col min="16" max="16" width="13.88671875" style="29" customWidth="1"/>
    <col min="17" max="17" width="1.109375" style="29" customWidth="1"/>
    <col min="18" max="18" width="13.88671875" style="29" customWidth="1"/>
    <col min="19" max="19" width="1.109375" style="29" customWidth="1"/>
    <col min="20" max="20" width="13.88671875" style="29" customWidth="1"/>
    <col min="21" max="21" width="1.109375" style="29" customWidth="1"/>
    <col min="22" max="22" width="13.88671875" style="29" customWidth="1"/>
    <col min="23" max="23" width="1.109375" style="29" customWidth="1"/>
    <col min="24" max="24" width="13.88671875" style="29" customWidth="1"/>
    <col min="25" max="25" width="1.109375" style="29" customWidth="1"/>
    <col min="26" max="26" width="13.88671875" style="29" customWidth="1"/>
    <col min="27" max="27" width="1.109375" style="29" customWidth="1"/>
    <col min="28" max="28" width="13.88671875" style="29" customWidth="1"/>
    <col min="29" max="29" width="1.109375" style="29" customWidth="1"/>
    <col min="30" max="30" width="13.88671875" style="29" customWidth="1"/>
    <col min="31" max="31" width="1.109375" style="29" customWidth="1"/>
    <col min="32" max="32" width="13.88671875" style="29" customWidth="1"/>
    <col min="33" max="33" width="1" style="29" customWidth="1"/>
    <col min="34" max="34" width="13.6640625" style="29" customWidth="1"/>
    <col min="35" max="35" width="1.33203125" style="76" customWidth="1"/>
    <col min="36" max="36" width="13.6640625" style="29" customWidth="1"/>
    <col min="37" max="16384" width="9.109375" style="29"/>
  </cols>
  <sheetData>
    <row r="1" spans="2:36" ht="15.6" x14ac:dyDescent="0.3">
      <c r="B1" s="10" t="s">
        <v>0</v>
      </c>
      <c r="C1" s="12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72"/>
      <c r="AJ1" s="12"/>
    </row>
    <row r="2" spans="2:36" ht="15.6" x14ac:dyDescent="0.3">
      <c r="B2" s="2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73"/>
      <c r="AJ2" s="1"/>
    </row>
    <row r="3" spans="2:36" ht="15.6" x14ac:dyDescent="0.3">
      <c r="B3" s="27" t="s">
        <v>1</v>
      </c>
      <c r="C3" s="13"/>
      <c r="D3" s="27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74"/>
      <c r="AJ3" s="13"/>
    </row>
    <row r="4" spans="2:36" ht="15.6" x14ac:dyDescent="0.3">
      <c r="B4" s="14" t="s">
        <v>2</v>
      </c>
      <c r="C4" s="31"/>
      <c r="D4" s="69">
        <v>2023</v>
      </c>
      <c r="E4" s="31"/>
      <c r="F4" s="69">
        <v>2022</v>
      </c>
      <c r="G4" s="31"/>
      <c r="H4" s="69">
        <v>2021</v>
      </c>
      <c r="I4" s="31"/>
      <c r="J4" s="69">
        <v>2020</v>
      </c>
      <c r="K4" s="31"/>
      <c r="L4" s="69">
        <v>2019</v>
      </c>
      <c r="M4" s="31"/>
      <c r="N4" s="69">
        <v>2018</v>
      </c>
      <c r="O4" s="31"/>
      <c r="P4" s="69">
        <v>2017</v>
      </c>
      <c r="Q4" s="31"/>
      <c r="R4" s="69">
        <v>2016</v>
      </c>
      <c r="S4" s="31"/>
      <c r="T4" s="69">
        <v>2015</v>
      </c>
      <c r="U4" s="31"/>
      <c r="V4" s="69">
        <v>2014</v>
      </c>
      <c r="W4" s="70"/>
      <c r="X4" s="69">
        <v>2013</v>
      </c>
      <c r="Y4" s="70"/>
      <c r="Z4" s="69">
        <v>2012</v>
      </c>
      <c r="AA4" s="70"/>
      <c r="AB4" s="69">
        <v>2011</v>
      </c>
      <c r="AC4" s="70"/>
      <c r="AD4" s="69">
        <v>2010</v>
      </c>
      <c r="AE4" s="70"/>
      <c r="AF4" s="69">
        <v>2009</v>
      </c>
      <c r="AG4" s="70"/>
      <c r="AH4" s="69">
        <v>2008</v>
      </c>
      <c r="AI4" s="75"/>
      <c r="AJ4" s="69">
        <v>2007</v>
      </c>
    </row>
    <row r="5" spans="2:36" ht="6" customHeight="1" x14ac:dyDescent="0.25">
      <c r="B5" s="1"/>
      <c r="D5" s="1"/>
    </row>
    <row r="6" spans="2:36" ht="15.6" customHeight="1" x14ac:dyDescent="0.3">
      <c r="B6" s="95" t="s">
        <v>3</v>
      </c>
      <c r="C6" s="30"/>
      <c r="D6" s="34">
        <v>8469668</v>
      </c>
      <c r="E6" s="30"/>
      <c r="F6" s="34">
        <v>7507937</v>
      </c>
      <c r="G6" s="30"/>
      <c r="H6" s="34">
        <v>7041673</v>
      </c>
      <c r="I6" s="30"/>
      <c r="J6" s="34">
        <v>7276482</v>
      </c>
      <c r="K6" s="30"/>
      <c r="L6" s="34">
        <v>6939810</v>
      </c>
      <c r="M6" s="30"/>
      <c r="N6" s="34">
        <v>6796868</v>
      </c>
      <c r="O6" s="30"/>
      <c r="P6" s="34">
        <v>5824859</v>
      </c>
      <c r="Q6" s="30"/>
      <c r="R6" s="34">
        <v>5207194</v>
      </c>
      <c r="S6" s="30"/>
      <c r="T6" s="34">
        <v>4768675</v>
      </c>
      <c r="U6" s="30"/>
      <c r="V6" s="34">
        <v>4552765</v>
      </c>
      <c r="W6" s="30"/>
      <c r="X6" s="34">
        <v>4000279</v>
      </c>
      <c r="Y6" s="30"/>
      <c r="Z6" s="34">
        <v>5232591</v>
      </c>
      <c r="AA6" s="30"/>
      <c r="AB6" s="34">
        <v>5019669</v>
      </c>
      <c r="AC6" s="30"/>
      <c r="AD6" s="34">
        <v>3751456</v>
      </c>
      <c r="AE6" s="34"/>
      <c r="AF6" s="34">
        <v>2862234</v>
      </c>
      <c r="AH6" s="34">
        <v>3015918</v>
      </c>
      <c r="AJ6" s="34">
        <v>315570</v>
      </c>
    </row>
    <row r="7" spans="2:36" ht="15.6" x14ac:dyDescent="0.3">
      <c r="B7" s="96"/>
      <c r="C7" s="15"/>
      <c r="D7" s="7"/>
      <c r="E7" s="15"/>
      <c r="F7" s="7"/>
      <c r="G7" s="15"/>
      <c r="H7" s="7"/>
      <c r="I7" s="15"/>
      <c r="J7" s="7"/>
      <c r="K7" s="15"/>
      <c r="L7" s="7"/>
      <c r="M7" s="15"/>
      <c r="N7" s="7"/>
      <c r="O7" s="15"/>
      <c r="P7" s="7"/>
      <c r="Q7" s="15"/>
      <c r="R7" s="7"/>
      <c r="S7" s="15"/>
      <c r="T7" s="7"/>
      <c r="U7" s="15"/>
      <c r="V7" s="7"/>
      <c r="W7" s="15"/>
      <c r="X7" s="7"/>
      <c r="Y7" s="15"/>
      <c r="Z7" s="7"/>
      <c r="AA7" s="15"/>
      <c r="AB7" s="7"/>
      <c r="AC7" s="15"/>
      <c r="AD7" s="7"/>
      <c r="AE7" s="5"/>
      <c r="AF7" s="7"/>
      <c r="AG7" s="5"/>
      <c r="AH7" s="7"/>
      <c r="AI7" s="5"/>
      <c r="AJ7" s="7"/>
    </row>
    <row r="8" spans="2:36" ht="15.6" x14ac:dyDescent="0.3">
      <c r="B8" s="94"/>
      <c r="C8" s="30"/>
      <c r="D8" s="94"/>
      <c r="E8" s="30"/>
      <c r="F8" s="34"/>
      <c r="G8" s="30"/>
      <c r="H8" s="34"/>
      <c r="I8" s="30"/>
      <c r="J8" s="34"/>
      <c r="K8" s="30"/>
      <c r="L8" s="34"/>
      <c r="M8" s="30"/>
      <c r="N8" s="34"/>
      <c r="O8" s="30"/>
      <c r="P8" s="34"/>
      <c r="Q8" s="30"/>
      <c r="R8" s="34"/>
      <c r="S8" s="30"/>
      <c r="T8" s="34"/>
      <c r="U8" s="30"/>
      <c r="V8" s="34"/>
      <c r="W8" s="30"/>
      <c r="X8" s="34"/>
      <c r="Y8" s="30"/>
      <c r="Z8" s="34"/>
      <c r="AA8" s="30"/>
      <c r="AB8" s="34"/>
      <c r="AC8" s="30"/>
      <c r="AD8" s="34"/>
      <c r="AE8" s="34"/>
      <c r="AF8" s="34"/>
      <c r="AH8" s="34"/>
      <c r="AJ8" s="34"/>
    </row>
    <row r="9" spans="2:36" ht="15.6" x14ac:dyDescent="0.3">
      <c r="B9" s="16" t="s">
        <v>4</v>
      </c>
      <c r="C9" s="30"/>
      <c r="D9" s="41">
        <v>940160</v>
      </c>
      <c r="E9" s="30"/>
      <c r="F9" s="41">
        <v>718372</v>
      </c>
      <c r="G9" s="30"/>
      <c r="H9" s="41">
        <v>604474</v>
      </c>
      <c r="I9" s="30"/>
      <c r="J9" s="41">
        <v>577161</v>
      </c>
      <c r="K9" s="30"/>
      <c r="L9" s="41">
        <v>393266</v>
      </c>
      <c r="M9" s="30"/>
      <c r="N9" s="41">
        <v>483135</v>
      </c>
      <c r="O9" s="30"/>
      <c r="P9" s="41">
        <v>676715</v>
      </c>
      <c r="Q9" s="30"/>
      <c r="R9" s="41">
        <v>636215</v>
      </c>
      <c r="S9" s="30"/>
      <c r="T9" s="41">
        <v>413493</v>
      </c>
      <c r="U9" s="30"/>
      <c r="V9" s="41">
        <v>352709</v>
      </c>
      <c r="W9" s="30"/>
      <c r="X9" s="41">
        <v>298323</v>
      </c>
      <c r="Y9" s="30"/>
      <c r="Z9" s="41">
        <v>385793</v>
      </c>
      <c r="AA9" s="30"/>
      <c r="AB9" s="41">
        <v>381640</v>
      </c>
      <c r="AC9" s="30"/>
      <c r="AD9" s="41">
        <v>358155</v>
      </c>
      <c r="AE9" s="41"/>
      <c r="AF9" s="41">
        <v>327702</v>
      </c>
      <c r="AH9" s="34">
        <v>346839</v>
      </c>
      <c r="AJ9" s="34">
        <v>77937</v>
      </c>
    </row>
    <row r="10" spans="2:36" ht="15.6" x14ac:dyDescent="0.3">
      <c r="B10" s="26" t="s">
        <v>5</v>
      </c>
      <c r="C10" s="15"/>
      <c r="D10" s="25">
        <f>D9/D6</f>
        <v>0.11100317037220349</v>
      </c>
      <c r="E10" s="15"/>
      <c r="F10" s="25">
        <f>F9/F6</f>
        <v>9.5681676604372143E-2</v>
      </c>
      <c r="G10" s="15"/>
      <c r="H10" s="25">
        <f>H9/H6</f>
        <v>8.5842384331109953E-2</v>
      </c>
      <c r="I10" s="15"/>
      <c r="J10" s="25">
        <f>J9/J6</f>
        <v>7.9318687244742725E-2</v>
      </c>
      <c r="K10" s="15"/>
      <c r="L10" s="25">
        <f>L9/L6</f>
        <v>5.6668122037923228E-2</v>
      </c>
      <c r="M10" s="15"/>
      <c r="N10" s="25">
        <f>N9/N6</f>
        <v>7.1082004240776778E-2</v>
      </c>
      <c r="O10" s="15"/>
      <c r="P10" s="25">
        <f>P9/P6</f>
        <v>0.11617706110997708</v>
      </c>
      <c r="Q10" s="15"/>
      <c r="R10" s="25">
        <f>R9/R6</f>
        <v>0.12218000712091771</v>
      </c>
      <c r="S10" s="15"/>
      <c r="T10" s="25">
        <f>T9/T6</f>
        <v>8.671024970248549E-2</v>
      </c>
      <c r="U10" s="15"/>
      <c r="V10" s="25">
        <f>V9/V6</f>
        <v>7.7471382775082837E-2</v>
      </c>
      <c r="W10" s="15"/>
      <c r="X10" s="25">
        <f>X9/X6</f>
        <v>7.4575548355502203E-2</v>
      </c>
      <c r="Y10" s="15"/>
      <c r="Z10" s="25">
        <f>Z9/Z6</f>
        <v>7.3728865871611218E-2</v>
      </c>
      <c r="AA10" s="15"/>
      <c r="AB10" s="25">
        <f>AB9/AB6</f>
        <v>7.6028917444556601E-2</v>
      </c>
      <c r="AC10" s="15"/>
      <c r="AD10" s="25">
        <f>AD9/AD6</f>
        <v>9.5470931819538862E-2</v>
      </c>
      <c r="AE10" s="5"/>
      <c r="AF10" s="25">
        <f>AF9/AF6</f>
        <v>0.11449168726246702</v>
      </c>
      <c r="AG10" s="5"/>
      <c r="AH10" s="25">
        <f>AH9/AH6</f>
        <v>0.11500279516883416</v>
      </c>
      <c r="AI10" s="5"/>
      <c r="AJ10" s="25">
        <f>AJ9/AJ6</f>
        <v>0.24697214564122064</v>
      </c>
    </row>
    <row r="11" spans="2:36" ht="15.6" x14ac:dyDescent="0.3">
      <c r="B11" s="22"/>
      <c r="C11" s="15"/>
      <c r="D11" s="7"/>
      <c r="E11" s="15"/>
      <c r="F11" s="7"/>
      <c r="G11" s="15"/>
      <c r="H11" s="7"/>
      <c r="I11" s="15"/>
      <c r="J11" s="7"/>
      <c r="K11" s="15"/>
      <c r="L11" s="7"/>
      <c r="M11" s="15"/>
      <c r="N11" s="7"/>
      <c r="O11" s="15"/>
      <c r="P11" s="7"/>
      <c r="Q11" s="15"/>
      <c r="R11" s="7"/>
      <c r="S11" s="15"/>
      <c r="T11" s="7"/>
      <c r="U11" s="15"/>
      <c r="V11" s="7"/>
      <c r="W11" s="15"/>
      <c r="X11" s="7"/>
      <c r="Y11" s="15"/>
      <c r="Z11" s="7"/>
      <c r="AA11" s="15"/>
      <c r="AB11" s="7"/>
      <c r="AC11" s="15"/>
      <c r="AD11" s="7"/>
      <c r="AE11" s="5"/>
      <c r="AF11" s="7"/>
      <c r="AG11" s="5"/>
      <c r="AH11" s="7"/>
      <c r="AI11" s="5"/>
      <c r="AJ11" s="7"/>
    </row>
    <row r="12" spans="2:36" ht="15.6" x14ac:dyDescent="0.3">
      <c r="B12" s="16"/>
      <c r="C12" s="30"/>
      <c r="D12" s="16"/>
      <c r="E12" s="30"/>
      <c r="F12" s="34"/>
      <c r="G12" s="30"/>
      <c r="H12" s="34"/>
      <c r="I12" s="30"/>
      <c r="J12" s="34"/>
      <c r="K12" s="30"/>
      <c r="L12" s="34"/>
      <c r="M12" s="30"/>
      <c r="N12" s="34"/>
      <c r="O12" s="30"/>
      <c r="P12" s="34"/>
      <c r="Q12" s="30"/>
      <c r="R12" s="34"/>
      <c r="S12" s="30"/>
      <c r="T12" s="34"/>
      <c r="U12" s="30"/>
      <c r="V12" s="34"/>
      <c r="W12" s="30"/>
      <c r="X12" s="34"/>
      <c r="Y12" s="30"/>
      <c r="Z12" s="34"/>
      <c r="AA12" s="30"/>
      <c r="AB12" s="34"/>
      <c r="AC12" s="30"/>
      <c r="AD12" s="34"/>
      <c r="AE12" s="34"/>
      <c r="AF12" s="34"/>
      <c r="AH12" s="34"/>
      <c r="AJ12" s="34"/>
    </row>
    <row r="13" spans="2:36" ht="15.6" x14ac:dyDescent="0.3">
      <c r="B13" s="30" t="s">
        <v>6</v>
      </c>
      <c r="C13" s="30"/>
      <c r="D13" s="34">
        <v>702002</v>
      </c>
      <c r="E13" s="30"/>
      <c r="F13" s="34">
        <v>459627</v>
      </c>
      <c r="G13" s="30"/>
      <c r="H13" s="34">
        <v>418593</v>
      </c>
      <c r="I13" s="30"/>
      <c r="J13" s="34">
        <v>353967</v>
      </c>
      <c r="K13" s="30"/>
      <c r="L13" s="34">
        <v>190374</v>
      </c>
      <c r="M13" s="30"/>
      <c r="N13" s="34">
        <v>261119</v>
      </c>
      <c r="O13" s="30"/>
      <c r="P13" s="34">
        <v>503962</v>
      </c>
      <c r="Q13" s="30"/>
      <c r="R13" s="34">
        <v>428908</v>
      </c>
      <c r="S13" s="30"/>
      <c r="T13" s="34">
        <v>247810</v>
      </c>
      <c r="U13" s="30"/>
      <c r="V13" s="34">
        <v>201570</v>
      </c>
      <c r="W13" s="30"/>
      <c r="X13" s="34">
        <v>130390</v>
      </c>
      <c r="Y13" s="30"/>
      <c r="Z13" s="34">
        <v>194337</v>
      </c>
      <c r="AA13" s="30"/>
      <c r="AB13" s="34">
        <v>280280</v>
      </c>
      <c r="AC13" s="30"/>
      <c r="AD13" s="34">
        <v>213687</v>
      </c>
      <c r="AE13" s="34"/>
      <c r="AF13" s="34">
        <v>145143</v>
      </c>
      <c r="AH13" s="34">
        <v>188678</v>
      </c>
      <c r="AJ13" s="34">
        <v>28751</v>
      </c>
    </row>
    <row r="14" spans="2:36" x14ac:dyDescent="0.25">
      <c r="B14" s="26" t="s">
        <v>5</v>
      </c>
      <c r="C14" s="5"/>
      <c r="D14" s="25">
        <f>D13/D6</f>
        <v>8.288424056291227E-2</v>
      </c>
      <c r="E14" s="5"/>
      <c r="F14" s="25">
        <f>F13/F6</f>
        <v>6.1218814169591462E-2</v>
      </c>
      <c r="G14" s="5"/>
      <c r="H14" s="25">
        <f>H13/H6</f>
        <v>5.9445106297892562E-2</v>
      </c>
      <c r="I14" s="5"/>
      <c r="J14" s="25">
        <f>J13/J6</f>
        <v>4.864534812289785E-2</v>
      </c>
      <c r="K14" s="5"/>
      <c r="L14" s="25">
        <f>L13/L6</f>
        <v>2.743216312838536E-2</v>
      </c>
      <c r="M14" s="5"/>
      <c r="N14" s="25">
        <f>N13/N6</f>
        <v>3.8417547611635239E-2</v>
      </c>
      <c r="O14" s="5"/>
      <c r="P14" s="25">
        <f>P13/P6</f>
        <v>8.6519175828977155E-2</v>
      </c>
      <c r="Q14" s="5"/>
      <c r="R14" s="25">
        <f>R13/R6</f>
        <v>8.2368354242227201E-2</v>
      </c>
      <c r="S14" s="5"/>
      <c r="T14" s="25">
        <f>T13/T6</f>
        <v>5.1966217030936269E-2</v>
      </c>
      <c r="U14" s="5"/>
      <c r="V14" s="25">
        <f>V13/V6</f>
        <v>4.42741938140888E-2</v>
      </c>
      <c r="W14" s="5"/>
      <c r="X14" s="25">
        <f>X13/X6</f>
        <v>3.2595226482952815E-2</v>
      </c>
      <c r="Y14" s="5"/>
      <c r="Z14" s="25">
        <f>Z13/Z6</f>
        <v>3.713972676251593E-2</v>
      </c>
      <c r="AA14" s="5"/>
      <c r="AB14" s="25">
        <f>AB13/AB6</f>
        <v>5.5836350962583388E-2</v>
      </c>
      <c r="AC14" s="5"/>
      <c r="AD14" s="25">
        <f>AD13/AD6</f>
        <v>5.696108390982061E-2</v>
      </c>
      <c r="AE14" s="5"/>
      <c r="AF14" s="25">
        <f>AF13/AF6</f>
        <v>5.0709690402671481E-2</v>
      </c>
      <c r="AG14" s="5"/>
      <c r="AH14" s="25">
        <f>AH13/AH6</f>
        <v>6.2560719489057726E-2</v>
      </c>
      <c r="AI14" s="5"/>
      <c r="AJ14" s="25">
        <f>AJ13/AJ6</f>
        <v>9.1108153500015845E-2</v>
      </c>
    </row>
    <row r="15" spans="2:36" ht="15.6" x14ac:dyDescent="0.3">
      <c r="B15" s="7"/>
      <c r="C15" s="15"/>
      <c r="D15" s="7"/>
      <c r="E15" s="15"/>
      <c r="F15" s="7"/>
      <c r="G15" s="15"/>
      <c r="H15" s="7"/>
      <c r="I15" s="15"/>
      <c r="J15" s="7"/>
      <c r="K15" s="15"/>
      <c r="L15" s="7"/>
      <c r="M15" s="15"/>
      <c r="N15" s="7"/>
      <c r="O15" s="15"/>
      <c r="P15" s="7"/>
      <c r="Q15" s="15"/>
      <c r="R15" s="7"/>
      <c r="S15" s="15"/>
      <c r="T15" s="7"/>
      <c r="U15" s="15"/>
      <c r="V15" s="7"/>
      <c r="W15" s="15"/>
      <c r="X15" s="7"/>
      <c r="Y15" s="15"/>
      <c r="Z15" s="7"/>
      <c r="AA15" s="15"/>
      <c r="AB15" s="7"/>
      <c r="AC15" s="15"/>
      <c r="AD15" s="7"/>
      <c r="AE15" s="5"/>
      <c r="AF15" s="7"/>
      <c r="AG15" s="5"/>
      <c r="AH15" s="7"/>
      <c r="AI15" s="5"/>
      <c r="AJ15" s="7"/>
    </row>
    <row r="16" spans="2:36" x14ac:dyDescent="0.25">
      <c r="B16" s="1"/>
      <c r="D16" s="1"/>
      <c r="F16" s="34"/>
      <c r="H16" s="34"/>
      <c r="J16" s="34"/>
      <c r="L16" s="34"/>
      <c r="N16" s="34"/>
      <c r="P16" s="34"/>
      <c r="R16" s="34"/>
      <c r="T16" s="34"/>
      <c r="V16" s="34"/>
      <c r="X16" s="34"/>
      <c r="Z16" s="34"/>
      <c r="AB16" s="34"/>
      <c r="AD16" s="34"/>
      <c r="AE16" s="34"/>
      <c r="AF16" s="34"/>
      <c r="AH16" s="34"/>
      <c r="AJ16" s="34"/>
    </row>
    <row r="17" spans="2:36" ht="15.6" x14ac:dyDescent="0.3">
      <c r="B17" s="30" t="s">
        <v>7</v>
      </c>
      <c r="C17" s="30"/>
      <c r="D17" s="34">
        <v>901004</v>
      </c>
      <c r="E17" s="30"/>
      <c r="F17" s="34">
        <v>543942</v>
      </c>
      <c r="G17" s="30"/>
      <c r="H17" s="34">
        <v>1143813</v>
      </c>
      <c r="I17" s="30"/>
      <c r="J17" s="34">
        <v>405842</v>
      </c>
      <c r="K17" s="30"/>
      <c r="L17" s="34">
        <v>309534</v>
      </c>
      <c r="M17" s="30"/>
      <c r="N17" s="34">
        <v>396764</v>
      </c>
      <c r="O17" s="30"/>
      <c r="P17" s="34">
        <v>547710</v>
      </c>
      <c r="Q17" s="30"/>
      <c r="R17" s="34">
        <v>467089</v>
      </c>
      <c r="S17" s="30"/>
      <c r="T17" s="34">
        <v>258909</v>
      </c>
      <c r="U17" s="30"/>
      <c r="V17" s="34">
        <v>195919</v>
      </c>
      <c r="W17" s="30"/>
      <c r="X17" s="34">
        <v>332273</v>
      </c>
      <c r="Y17" s="30"/>
      <c r="Z17" s="34">
        <v>145247</v>
      </c>
      <c r="AA17" s="30"/>
      <c r="AB17" s="34">
        <v>154928</v>
      </c>
      <c r="AC17" s="30"/>
      <c r="AD17" s="34">
        <v>270881</v>
      </c>
      <c r="AE17" s="34"/>
      <c r="AF17" s="34">
        <v>172494</v>
      </c>
      <c r="AH17" s="34">
        <v>153865</v>
      </c>
      <c r="AJ17" s="34">
        <v>28121</v>
      </c>
    </row>
    <row r="18" spans="2:36" ht="15.6" x14ac:dyDescent="0.3">
      <c r="B18" s="26" t="s">
        <v>5</v>
      </c>
      <c r="C18" s="15"/>
      <c r="D18" s="25">
        <f>D17/D6</f>
        <v>0.10638008479198949</v>
      </c>
      <c r="E18" s="15"/>
      <c r="F18" s="25">
        <f>F17/F6</f>
        <v>7.2448929712649421E-2</v>
      </c>
      <c r="G18" s="15"/>
      <c r="H18" s="25">
        <f>H17/H6</f>
        <v>0.16243483615328347</v>
      </c>
      <c r="I18" s="15"/>
      <c r="J18" s="25">
        <f>J17/J6</f>
        <v>5.5774480030322343E-2</v>
      </c>
      <c r="K18" s="15"/>
      <c r="L18" s="25">
        <f>L17/L6</f>
        <v>4.4602662032534032E-2</v>
      </c>
      <c r="M18" s="15"/>
      <c r="N18" s="25">
        <f>N17/N6</f>
        <v>5.8374533682278365E-2</v>
      </c>
      <c r="O18" s="15"/>
      <c r="P18" s="25">
        <f>P17/P6</f>
        <v>9.4029743895946663E-2</v>
      </c>
      <c r="Q18" s="15"/>
      <c r="R18" s="25">
        <f>R17/R6</f>
        <v>8.970071020975981E-2</v>
      </c>
      <c r="S18" s="15"/>
      <c r="T18" s="25">
        <f>T17/T6</f>
        <v>5.4293697934960972E-2</v>
      </c>
      <c r="U18" s="15"/>
      <c r="V18" s="25">
        <f>V17/V6</f>
        <v>4.3032970074229619E-2</v>
      </c>
      <c r="W18" s="15"/>
      <c r="X18" s="25">
        <f>X17/X6</f>
        <v>8.3062456393666537E-2</v>
      </c>
      <c r="Y18" s="15"/>
      <c r="Z18" s="25">
        <f>Z17/Z6</f>
        <v>2.7758141234428605E-2</v>
      </c>
      <c r="AA18" s="15"/>
      <c r="AB18" s="25">
        <f>AB17/AB6</f>
        <v>3.0864186463290706E-2</v>
      </c>
      <c r="AC18" s="15"/>
      <c r="AD18" s="25">
        <f>AD17/AD6</f>
        <v>7.2206897801813483E-2</v>
      </c>
      <c r="AE18" s="5"/>
      <c r="AF18" s="25">
        <f>AF17/AF6</f>
        <v>6.0265512882594505E-2</v>
      </c>
      <c r="AG18" s="24"/>
      <c r="AH18" s="25">
        <f>AH17/AH6</f>
        <v>5.101763376855737E-2</v>
      </c>
      <c r="AI18" s="5"/>
      <c r="AJ18" s="25">
        <f>AJ17/AJ6</f>
        <v>8.9111766010710775E-2</v>
      </c>
    </row>
    <row r="19" spans="2:36" ht="15.6" x14ac:dyDescent="0.3">
      <c r="B19" s="7"/>
      <c r="C19" s="15"/>
      <c r="D19" s="7"/>
      <c r="E19" s="15"/>
      <c r="F19" s="7"/>
      <c r="G19" s="15"/>
      <c r="H19" s="7"/>
      <c r="I19" s="15"/>
      <c r="J19" s="7"/>
      <c r="K19" s="15"/>
      <c r="L19" s="7"/>
      <c r="M19" s="15"/>
      <c r="N19" s="7"/>
      <c r="O19" s="15"/>
      <c r="P19" s="7"/>
      <c r="Q19" s="15"/>
      <c r="R19" s="7"/>
      <c r="S19" s="15"/>
      <c r="T19" s="7"/>
      <c r="U19" s="15"/>
      <c r="V19" s="7"/>
      <c r="W19" s="15"/>
      <c r="X19" s="7"/>
      <c r="Y19" s="15"/>
      <c r="Z19" s="7"/>
      <c r="AA19" s="15"/>
      <c r="AB19" s="7"/>
      <c r="AC19" s="15"/>
      <c r="AD19" s="7"/>
      <c r="AE19" s="5"/>
      <c r="AF19" s="7"/>
      <c r="AG19" s="5"/>
      <c r="AH19" s="7"/>
      <c r="AI19" s="5"/>
      <c r="AJ19" s="7"/>
    </row>
    <row r="20" spans="2:36" ht="15.6" x14ac:dyDescent="0.3">
      <c r="B20" s="1"/>
      <c r="C20" s="30"/>
      <c r="D20" s="1"/>
      <c r="E20" s="30"/>
      <c r="F20" s="34"/>
      <c r="G20" s="30"/>
      <c r="H20" s="34"/>
      <c r="I20" s="30"/>
      <c r="J20" s="34"/>
      <c r="K20" s="30"/>
      <c r="L20" s="34"/>
      <c r="M20" s="30"/>
      <c r="N20" s="34"/>
      <c r="O20" s="30"/>
      <c r="P20" s="34"/>
      <c r="Q20" s="30"/>
      <c r="R20" s="34"/>
      <c r="S20" s="30"/>
      <c r="T20" s="34"/>
      <c r="U20" s="30"/>
      <c r="V20" s="34"/>
      <c r="W20" s="30"/>
      <c r="X20" s="34"/>
      <c r="Y20" s="30"/>
      <c r="Z20" s="34"/>
      <c r="AA20" s="30"/>
      <c r="AB20" s="34"/>
      <c r="AC20" s="30"/>
      <c r="AD20" s="34"/>
      <c r="AE20" s="34"/>
      <c r="AF20" s="34"/>
      <c r="AH20" s="34"/>
      <c r="AJ20" s="34"/>
    </row>
    <row r="21" spans="2:36" ht="15.6" x14ac:dyDescent="0.3">
      <c r="B21" s="16" t="s">
        <v>8</v>
      </c>
      <c r="C21" s="30"/>
      <c r="D21" s="34">
        <v>749569</v>
      </c>
      <c r="E21" s="30"/>
      <c r="F21" s="34">
        <v>459539</v>
      </c>
      <c r="G21" s="30"/>
      <c r="H21" s="34">
        <v>979633</v>
      </c>
      <c r="I21" s="30"/>
      <c r="J21" s="34">
        <v>310541</v>
      </c>
      <c r="K21" s="30"/>
      <c r="L21" s="34">
        <v>232723</v>
      </c>
      <c r="M21" s="30"/>
      <c r="N21" s="34">
        <v>321602</v>
      </c>
      <c r="O21" s="30"/>
      <c r="P21" s="34">
        <v>449835</v>
      </c>
      <c r="Q21" s="30"/>
      <c r="R21" s="34">
        <v>381916</v>
      </c>
      <c r="S21" s="30"/>
      <c r="T21" s="34">
        <v>208008</v>
      </c>
      <c r="U21" s="30"/>
      <c r="V21" s="34">
        <v>156069</v>
      </c>
      <c r="W21" s="30"/>
      <c r="X21" s="34">
        <v>304337</v>
      </c>
      <c r="Y21" s="30"/>
      <c r="Z21" s="34">
        <v>112249</v>
      </c>
      <c r="AA21" s="30"/>
      <c r="AB21" s="34">
        <v>132732</v>
      </c>
      <c r="AC21" s="30"/>
      <c r="AD21" s="34">
        <v>226283</v>
      </c>
      <c r="AE21" s="34"/>
      <c r="AF21" s="34">
        <v>134433</v>
      </c>
      <c r="AH21" s="34">
        <v>117847</v>
      </c>
      <c r="AJ21" s="34">
        <v>27018</v>
      </c>
    </row>
    <row r="22" spans="2:36" x14ac:dyDescent="0.25">
      <c r="B22" s="26" t="s">
        <v>5</v>
      </c>
      <c r="C22" s="5"/>
      <c r="D22" s="25">
        <f>(D21/D6)</f>
        <v>8.850039930726919E-2</v>
      </c>
      <c r="E22" s="5"/>
      <c r="F22" s="25">
        <f>(F21/F6)</f>
        <v>6.1207093240127082E-2</v>
      </c>
      <c r="G22" s="5"/>
      <c r="H22" s="25">
        <f>(H21/H6)</f>
        <v>0.13911935416484122</v>
      </c>
      <c r="I22" s="5"/>
      <c r="J22" s="25">
        <f>(J21/J6)</f>
        <v>4.267735424893513E-2</v>
      </c>
      <c r="K22" s="5"/>
      <c r="L22" s="25">
        <f>(L21/L6)</f>
        <v>3.3534491578299692E-2</v>
      </c>
      <c r="M22" s="5"/>
      <c r="N22" s="25">
        <f>(N21/N6)</f>
        <v>4.7316205052091637E-2</v>
      </c>
      <c r="O22" s="5"/>
      <c r="P22" s="25">
        <f>(P21/P6)</f>
        <v>7.7226762055527864E-2</v>
      </c>
      <c r="Q22" s="5"/>
      <c r="R22" s="25">
        <f>(R21/R6)</f>
        <v>7.3343916128340902E-2</v>
      </c>
      <c r="S22" s="5"/>
      <c r="T22" s="25">
        <f>(T21/T6)</f>
        <v>4.3619663743073286E-2</v>
      </c>
      <c r="U22" s="5"/>
      <c r="V22" s="25">
        <f>(V21/V6)</f>
        <v>3.4280047399766957E-2</v>
      </c>
      <c r="W22" s="5"/>
      <c r="X22" s="25">
        <f>(X21/X6)</f>
        <v>7.607894349369132E-2</v>
      </c>
      <c r="Y22" s="5"/>
      <c r="Z22" s="25">
        <f>(Z21/Z6)</f>
        <v>2.1451896393201761E-2</v>
      </c>
      <c r="AA22" s="5"/>
      <c r="AB22" s="25">
        <f>(AB21/AB6)</f>
        <v>2.644238096177258E-2</v>
      </c>
      <c r="AC22" s="5"/>
      <c r="AD22" s="25">
        <f>(AD21/AD6)</f>
        <v>6.0318713587471103E-2</v>
      </c>
      <c r="AE22" s="20"/>
      <c r="AF22" s="25">
        <f>(AF21/AF6)</f>
        <v>4.6967857973876349E-2</v>
      </c>
      <c r="AG22" s="20"/>
      <c r="AH22" s="25">
        <f>(AH21/AH6)</f>
        <v>3.9075001376032106E-2</v>
      </c>
      <c r="AI22" s="20"/>
      <c r="AJ22" s="25">
        <f>(AJ21/AJ6)</f>
        <v>8.5616503469911592E-2</v>
      </c>
    </row>
    <row r="23" spans="2:36" ht="15.6" x14ac:dyDescent="0.3">
      <c r="B23" s="7"/>
      <c r="C23" s="15"/>
      <c r="D23" s="7"/>
      <c r="E23" s="15"/>
      <c r="F23" s="7"/>
      <c r="G23" s="15"/>
      <c r="H23" s="7"/>
      <c r="I23" s="15"/>
      <c r="J23" s="7"/>
      <c r="K23" s="15"/>
      <c r="L23" s="7"/>
      <c r="M23" s="15"/>
      <c r="N23" s="7"/>
      <c r="O23" s="15"/>
      <c r="P23" s="7"/>
      <c r="Q23" s="15"/>
      <c r="R23" s="7"/>
      <c r="S23" s="15"/>
      <c r="T23" s="7"/>
      <c r="U23" s="15"/>
      <c r="V23" s="7"/>
      <c r="W23" s="15"/>
      <c r="X23" s="7"/>
      <c r="Y23" s="15"/>
      <c r="Z23" s="7"/>
      <c r="AA23" s="15"/>
      <c r="AB23" s="7"/>
      <c r="AC23" s="15"/>
      <c r="AD23" s="7"/>
      <c r="AE23" s="5"/>
      <c r="AF23" s="7"/>
      <c r="AG23" s="5"/>
      <c r="AH23" s="7"/>
      <c r="AI23" s="5"/>
      <c r="AJ23" s="7"/>
    </row>
    <row r="25" spans="2:36" ht="15.6" x14ac:dyDescent="0.3">
      <c r="B25" s="33" t="s">
        <v>9</v>
      </c>
      <c r="C25" s="30"/>
      <c r="D25" s="33"/>
      <c r="E25" s="30"/>
      <c r="F25" s="34">
        <v>212167</v>
      </c>
      <c r="G25" s="30"/>
      <c r="H25" s="34">
        <v>107463</v>
      </c>
      <c r="I25" s="30"/>
      <c r="J25" s="34">
        <v>120762</v>
      </c>
      <c r="K25" s="30"/>
      <c r="L25" s="34">
        <v>92796</v>
      </c>
      <c r="M25" s="30"/>
      <c r="N25" s="34">
        <v>97134</v>
      </c>
      <c r="O25" s="30"/>
      <c r="P25" s="34">
        <v>56055</v>
      </c>
      <c r="Q25" s="30"/>
      <c r="R25" s="34">
        <v>67739</v>
      </c>
      <c r="S25" s="30"/>
      <c r="T25" s="34">
        <v>85060</v>
      </c>
      <c r="U25" s="30"/>
      <c r="V25" s="34">
        <v>30771</v>
      </c>
      <c r="W25" s="30"/>
      <c r="X25" s="34">
        <v>17651</v>
      </c>
      <c r="Y25" s="30"/>
      <c r="Z25" s="34">
        <v>99283</v>
      </c>
      <c r="AA25" s="30"/>
      <c r="AB25" s="34">
        <v>273770</v>
      </c>
      <c r="AC25" s="30"/>
      <c r="AD25" s="34">
        <v>34978</v>
      </c>
      <c r="AE25" s="34"/>
      <c r="AF25" s="34">
        <v>580514</v>
      </c>
      <c r="AH25" s="34">
        <v>41596</v>
      </c>
      <c r="AJ25" s="34">
        <v>1679</v>
      </c>
    </row>
    <row r="26" spans="2:36" ht="15.6" x14ac:dyDescent="0.3">
      <c r="B26" s="33"/>
      <c r="C26" s="30"/>
      <c r="D26" s="33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5"/>
      <c r="AI26" s="80"/>
      <c r="AJ26" s="35"/>
    </row>
    <row r="27" spans="2:36" ht="15.6" x14ac:dyDescent="0.3">
      <c r="B27" s="28" t="s">
        <v>10</v>
      </c>
      <c r="C27" s="17"/>
      <c r="D27" s="28"/>
      <c r="E27" s="17"/>
      <c r="F27" s="6"/>
      <c r="G27" s="17"/>
      <c r="H27" s="6"/>
      <c r="I27" s="17"/>
      <c r="J27" s="6"/>
      <c r="K27" s="17"/>
      <c r="L27" s="6"/>
      <c r="M27" s="17"/>
      <c r="N27" s="6"/>
      <c r="O27" s="17"/>
      <c r="P27" s="6"/>
      <c r="Q27" s="17"/>
      <c r="R27" s="6"/>
      <c r="S27" s="17"/>
      <c r="T27" s="6"/>
      <c r="U27" s="17"/>
      <c r="V27" s="6"/>
      <c r="W27" s="17"/>
      <c r="X27" s="6"/>
      <c r="Y27" s="17"/>
      <c r="Z27" s="6"/>
      <c r="AA27" s="17"/>
      <c r="AB27" s="6"/>
      <c r="AC27" s="17"/>
      <c r="AD27" s="6"/>
      <c r="AE27" s="17"/>
      <c r="AF27" s="6"/>
      <c r="AG27" s="17"/>
      <c r="AH27" s="6"/>
      <c r="AI27" s="81"/>
      <c r="AJ27" s="6"/>
    </row>
    <row r="28" spans="2:36" ht="15.6" x14ac:dyDescent="0.3">
      <c r="B28" s="14" t="s">
        <v>2</v>
      </c>
      <c r="C28" s="31"/>
      <c r="D28" s="69">
        <v>2023</v>
      </c>
      <c r="E28" s="31"/>
      <c r="F28" s="69">
        <v>2022</v>
      </c>
      <c r="G28" s="31"/>
      <c r="H28" s="69">
        <v>2021</v>
      </c>
      <c r="I28" s="31"/>
      <c r="J28" s="69">
        <v>2020</v>
      </c>
      <c r="K28" s="31"/>
      <c r="L28" s="69">
        <v>2019</v>
      </c>
      <c r="M28" s="31"/>
      <c r="N28" s="69">
        <v>2018</v>
      </c>
      <c r="O28" s="31"/>
      <c r="P28" s="69">
        <f>P4</f>
        <v>2017</v>
      </c>
      <c r="Q28" s="31"/>
      <c r="R28" s="69">
        <f>R4</f>
        <v>2016</v>
      </c>
      <c r="S28" s="31"/>
      <c r="T28" s="69">
        <f>T4</f>
        <v>2015</v>
      </c>
      <c r="U28" s="31"/>
      <c r="V28" s="69">
        <f>V4</f>
        <v>2014</v>
      </c>
      <c r="W28" s="70"/>
      <c r="X28" s="69">
        <f>X4</f>
        <v>2013</v>
      </c>
      <c r="Y28" s="70"/>
      <c r="Z28" s="69">
        <f>Z4</f>
        <v>2012</v>
      </c>
      <c r="AA28" s="70"/>
      <c r="AB28" s="69">
        <f>AB4</f>
        <v>2011</v>
      </c>
      <c r="AC28" s="70"/>
      <c r="AD28" s="69">
        <f>AD4</f>
        <v>2010</v>
      </c>
      <c r="AE28" s="70"/>
      <c r="AF28" s="69">
        <f>AF4</f>
        <v>2009</v>
      </c>
      <c r="AG28" s="70"/>
      <c r="AH28" s="69">
        <f>AH4</f>
        <v>2008</v>
      </c>
      <c r="AI28" s="75"/>
      <c r="AJ28" s="69">
        <v>2007</v>
      </c>
    </row>
    <row r="29" spans="2:36" ht="15.6" x14ac:dyDescent="0.3">
      <c r="B29" s="21" t="s">
        <v>11</v>
      </c>
      <c r="C29" s="31"/>
      <c r="D29" s="21">
        <v>1707685</v>
      </c>
      <c r="E29" s="31"/>
      <c r="F29" s="40">
        <v>1559970</v>
      </c>
      <c r="G29" s="31"/>
      <c r="H29" s="40">
        <v>1383624</v>
      </c>
      <c r="I29" s="31"/>
      <c r="J29" s="40">
        <v>1925166</v>
      </c>
      <c r="K29" s="31"/>
      <c r="L29" s="40">
        <v>1790218</v>
      </c>
      <c r="M29" s="31"/>
      <c r="N29" s="40">
        <v>1458014</v>
      </c>
      <c r="O29" s="31"/>
      <c r="P29" s="40">
        <v>1447596</v>
      </c>
      <c r="Q29" s="31"/>
      <c r="R29" s="40">
        <v>1387569</v>
      </c>
      <c r="S29" s="31"/>
      <c r="T29" s="40">
        <v>1316650</v>
      </c>
      <c r="U29" s="31"/>
      <c r="V29" s="40">
        <v>1199133</v>
      </c>
      <c r="W29" s="31"/>
      <c r="X29" s="40">
        <v>1154673</v>
      </c>
      <c r="Y29" s="31"/>
      <c r="Z29" s="40">
        <v>1256112</v>
      </c>
      <c r="AA29" s="31"/>
      <c r="AB29" s="40">
        <v>1336740</v>
      </c>
      <c r="AC29" s="31"/>
      <c r="AD29" s="40">
        <v>1288055</v>
      </c>
      <c r="AE29" s="40"/>
      <c r="AF29" s="40">
        <v>1161048</v>
      </c>
      <c r="AG29" s="40"/>
      <c r="AH29" s="40">
        <v>704812</v>
      </c>
      <c r="AI29" s="83"/>
      <c r="AJ29" s="40">
        <v>638094</v>
      </c>
    </row>
    <row r="30" spans="2:36" ht="15.6" x14ac:dyDescent="0.3">
      <c r="B30" s="21" t="s">
        <v>12</v>
      </c>
      <c r="C30" s="31"/>
      <c r="D30" s="21">
        <v>5641648</v>
      </c>
      <c r="E30" s="31"/>
      <c r="F30" s="34">
        <v>4882969</v>
      </c>
      <c r="G30" s="31"/>
      <c r="H30" s="34">
        <v>4604684</v>
      </c>
      <c r="I30" s="31"/>
      <c r="J30" s="34">
        <v>3490317</v>
      </c>
      <c r="K30" s="31"/>
      <c r="L30" s="34">
        <v>3203906</v>
      </c>
      <c r="M30" s="31"/>
      <c r="N30" s="34">
        <v>2919625</v>
      </c>
      <c r="O30" s="31"/>
      <c r="P30" s="34">
        <v>3405686</v>
      </c>
      <c r="Q30" s="31"/>
      <c r="R30" s="34">
        <v>3232437</v>
      </c>
      <c r="S30" s="31"/>
      <c r="T30" s="34">
        <v>2625013</v>
      </c>
      <c r="U30" s="31"/>
      <c r="V30" s="34">
        <v>2115395</v>
      </c>
      <c r="W30" s="31"/>
      <c r="X30" s="34">
        <v>2080300</v>
      </c>
      <c r="Y30" s="31"/>
      <c r="Z30" s="34">
        <v>1820607</v>
      </c>
      <c r="AA30" s="31"/>
      <c r="AB30" s="34">
        <v>2481890</v>
      </c>
      <c r="AC30" s="31"/>
      <c r="AD30" s="34">
        <v>2570896</v>
      </c>
      <c r="AE30" s="34"/>
      <c r="AF30" s="34">
        <v>1718791</v>
      </c>
      <c r="AH30" s="34">
        <v>1661133</v>
      </c>
      <c r="AJ30" s="34">
        <v>176620</v>
      </c>
    </row>
    <row r="31" spans="2:36" ht="15.6" x14ac:dyDescent="0.3">
      <c r="B31" s="21" t="s">
        <v>13</v>
      </c>
      <c r="C31" s="31"/>
      <c r="D31" s="21">
        <v>3484987</v>
      </c>
      <c r="E31" s="31"/>
      <c r="F31" s="40">
        <v>2830825</v>
      </c>
      <c r="G31" s="31"/>
      <c r="H31" s="40">
        <v>2379932</v>
      </c>
      <c r="I31" s="31"/>
      <c r="J31" s="40">
        <v>1648390</v>
      </c>
      <c r="K31" s="31"/>
      <c r="L31" s="40">
        <v>1182654</v>
      </c>
      <c r="M31" s="31"/>
      <c r="N31" s="40">
        <v>1159595</v>
      </c>
      <c r="O31" s="31"/>
      <c r="P31" s="40">
        <v>1680371</v>
      </c>
      <c r="Q31" s="31"/>
      <c r="R31" s="40">
        <v>2272110</v>
      </c>
      <c r="S31" s="31"/>
      <c r="T31" s="40">
        <v>1983136</v>
      </c>
      <c r="U31" s="31"/>
      <c r="V31" s="40">
        <v>1403970</v>
      </c>
      <c r="W31" s="31"/>
      <c r="X31" s="40">
        <v>1112254</v>
      </c>
      <c r="Y31" s="31"/>
      <c r="Z31" s="40">
        <v>1041548</v>
      </c>
      <c r="AA31" s="31"/>
      <c r="AB31" s="40">
        <v>1569995</v>
      </c>
      <c r="AC31" s="31"/>
      <c r="AD31" s="40">
        <v>1754999</v>
      </c>
      <c r="AE31" s="40"/>
      <c r="AF31" s="40">
        <v>1007709</v>
      </c>
      <c r="AG31" s="40"/>
      <c r="AH31" s="40">
        <v>649975</v>
      </c>
      <c r="AI31" s="83"/>
      <c r="AJ31" s="40">
        <v>17704</v>
      </c>
    </row>
    <row r="32" spans="2:36" ht="15.6" x14ac:dyDescent="0.3">
      <c r="B32" s="2" t="s">
        <v>14</v>
      </c>
      <c r="C32" s="30"/>
      <c r="D32" s="35">
        <f>D30+D29</f>
        <v>7349333</v>
      </c>
      <c r="E32" s="30"/>
      <c r="F32" s="35">
        <f>F30+F29</f>
        <v>6442939</v>
      </c>
      <c r="G32" s="30"/>
      <c r="H32" s="35">
        <f>H30+H29</f>
        <v>5988308</v>
      </c>
      <c r="I32" s="30"/>
      <c r="J32" s="35">
        <f>J30+J29</f>
        <v>5415483</v>
      </c>
      <c r="K32" s="30"/>
      <c r="L32" s="35">
        <f>L30+L29</f>
        <v>4994124</v>
      </c>
      <c r="M32" s="30"/>
      <c r="N32" s="35">
        <f>N30+N29</f>
        <v>4377639</v>
      </c>
      <c r="O32" s="30"/>
      <c r="P32" s="35">
        <f>P30+P29</f>
        <v>4853282</v>
      </c>
      <c r="Q32" s="30"/>
      <c r="R32" s="35">
        <f>R30+R29</f>
        <v>4620006</v>
      </c>
      <c r="S32" s="30"/>
      <c r="T32" s="35">
        <f>T30+T29</f>
        <v>3941663</v>
      </c>
      <c r="U32" s="30"/>
      <c r="V32" s="35">
        <f>V30+V29</f>
        <v>3314528</v>
      </c>
      <c r="W32" s="30"/>
      <c r="X32" s="35">
        <f>X30+X29</f>
        <v>3234973</v>
      </c>
      <c r="Y32" s="30"/>
      <c r="Z32" s="35">
        <v>3076719</v>
      </c>
      <c r="AA32" s="30"/>
      <c r="AB32" s="35">
        <v>3818630</v>
      </c>
      <c r="AC32" s="30"/>
      <c r="AD32" s="35">
        <v>3858951</v>
      </c>
      <c r="AE32" s="35"/>
      <c r="AF32" s="35">
        <v>2879839</v>
      </c>
      <c r="AG32" s="30"/>
      <c r="AH32" s="35">
        <v>2365945</v>
      </c>
      <c r="AI32" s="80"/>
      <c r="AJ32" s="35">
        <v>814714</v>
      </c>
    </row>
    <row r="33" spans="1:36" x14ac:dyDescent="0.25">
      <c r="B33" s="1"/>
      <c r="D33" s="1"/>
      <c r="F33" s="34"/>
      <c r="H33" s="34"/>
      <c r="J33" s="34"/>
      <c r="L33" s="34"/>
      <c r="N33" s="34"/>
      <c r="P33" s="34"/>
      <c r="R33" s="34"/>
      <c r="T33" s="34"/>
      <c r="V33" s="34"/>
      <c r="X33" s="34"/>
      <c r="Z33" s="34"/>
      <c r="AB33" s="34"/>
      <c r="AD33" s="34"/>
      <c r="AE33" s="34"/>
      <c r="AF33" s="34"/>
      <c r="AH33" s="34"/>
      <c r="AJ33" s="34"/>
    </row>
    <row r="34" spans="1:36" ht="15.6" x14ac:dyDescent="0.3">
      <c r="B34" s="30" t="s">
        <v>15</v>
      </c>
      <c r="C34" s="30"/>
      <c r="D34" s="35">
        <v>1198978</v>
      </c>
      <c r="E34" s="30"/>
      <c r="F34" s="35">
        <v>911293</v>
      </c>
      <c r="G34" s="30"/>
      <c r="H34" s="35">
        <v>1047860</v>
      </c>
      <c r="I34" s="30"/>
      <c r="J34" s="35">
        <v>870058</v>
      </c>
      <c r="K34" s="30"/>
      <c r="L34" s="35">
        <v>678401</v>
      </c>
      <c r="M34" s="30"/>
      <c r="N34" s="35">
        <v>606574</v>
      </c>
      <c r="O34" s="30"/>
      <c r="P34" s="35">
        <v>734176</v>
      </c>
      <c r="Q34" s="30"/>
      <c r="R34" s="35">
        <v>668574</v>
      </c>
      <c r="S34" s="30"/>
      <c r="T34" s="35">
        <v>494339</v>
      </c>
      <c r="U34" s="30"/>
      <c r="V34" s="35">
        <v>442000</v>
      </c>
      <c r="W34" s="30"/>
      <c r="X34" s="35">
        <v>587835</v>
      </c>
      <c r="Y34" s="30"/>
      <c r="Z34" s="35">
        <v>380769</v>
      </c>
      <c r="AA34" s="30"/>
      <c r="AB34" s="35">
        <v>545324</v>
      </c>
      <c r="AC34" s="30"/>
      <c r="AD34" s="35">
        <v>642735</v>
      </c>
      <c r="AE34" s="35"/>
      <c r="AF34" s="35">
        <v>590312</v>
      </c>
      <c r="AG34" s="30"/>
      <c r="AH34" s="35">
        <v>595893</v>
      </c>
      <c r="AI34" s="80"/>
      <c r="AJ34" s="35">
        <v>523764</v>
      </c>
    </row>
    <row r="35" spans="1:36" x14ac:dyDescent="0.25">
      <c r="B35" s="1" t="s">
        <v>16</v>
      </c>
      <c r="D35" s="34">
        <v>145848</v>
      </c>
      <c r="F35" s="34">
        <v>145848</v>
      </c>
      <c r="H35" s="34">
        <v>145848</v>
      </c>
      <c r="J35" s="34">
        <v>145848</v>
      </c>
      <c r="L35" s="34">
        <v>145848</v>
      </c>
      <c r="N35" s="34">
        <v>145848</v>
      </c>
      <c r="P35" s="34">
        <v>145848</v>
      </c>
      <c r="R35" s="34">
        <v>145848</v>
      </c>
      <c r="T35" s="34">
        <v>145848</v>
      </c>
      <c r="V35" s="34">
        <v>145848</v>
      </c>
      <c r="X35" s="34">
        <v>145848</v>
      </c>
      <c r="Z35" s="34">
        <v>127650</v>
      </c>
      <c r="AB35" s="34">
        <v>127650</v>
      </c>
      <c r="AD35" s="34">
        <v>127650</v>
      </c>
      <c r="AE35" s="34"/>
      <c r="AF35" s="34">
        <v>127650</v>
      </c>
      <c r="AH35" s="34">
        <v>127650</v>
      </c>
      <c r="AJ35" s="34">
        <v>127650</v>
      </c>
    </row>
    <row r="36" spans="1:36" x14ac:dyDescent="0.25">
      <c r="B36" s="1"/>
      <c r="D36" s="1"/>
      <c r="F36" s="34"/>
      <c r="H36" s="34"/>
      <c r="J36" s="34"/>
      <c r="L36" s="34"/>
      <c r="N36" s="34"/>
      <c r="P36" s="34"/>
      <c r="R36" s="34"/>
      <c r="T36" s="34"/>
      <c r="V36" s="34"/>
      <c r="X36" s="34"/>
      <c r="Z36" s="34"/>
      <c r="AB36" s="34"/>
      <c r="AD36" s="34"/>
      <c r="AE36" s="34"/>
      <c r="AF36" s="34"/>
      <c r="AH36" s="34"/>
      <c r="AJ36" s="34"/>
    </row>
    <row r="37" spans="1:36" ht="15.6" x14ac:dyDescent="0.3">
      <c r="B37" s="30" t="s">
        <v>17</v>
      </c>
      <c r="C37" s="30"/>
      <c r="D37" s="35">
        <f>D38+D39</f>
        <v>6150355</v>
      </c>
      <c r="E37" s="30"/>
      <c r="F37" s="35">
        <f>F38+F39</f>
        <v>5531646</v>
      </c>
      <c r="G37" s="30"/>
      <c r="H37" s="35">
        <f>H38+H39</f>
        <v>4940448</v>
      </c>
      <c r="I37" s="30"/>
      <c r="J37" s="35">
        <f>J38+J39</f>
        <v>4545425</v>
      </c>
      <c r="K37" s="30"/>
      <c r="L37" s="35">
        <f>L38+L39</f>
        <v>4315723</v>
      </c>
      <c r="M37" s="30"/>
      <c r="N37" s="35">
        <f>N38+N39</f>
        <v>3771065</v>
      </c>
      <c r="O37" s="30"/>
      <c r="P37" s="35">
        <f>P38+P39</f>
        <v>4119106</v>
      </c>
      <c r="Q37" s="30"/>
      <c r="R37" s="35">
        <f>R38+R39</f>
        <v>3951432</v>
      </c>
      <c r="S37" s="30"/>
      <c r="T37" s="35">
        <f>T38+T39</f>
        <v>3447324</v>
      </c>
      <c r="U37" s="30"/>
      <c r="V37" s="35">
        <f>V38+V39</f>
        <v>2872528</v>
      </c>
      <c r="W37" s="30"/>
      <c r="X37" s="35">
        <f>X38+X39</f>
        <v>2647138</v>
      </c>
      <c r="Y37" s="30"/>
      <c r="Z37" s="35">
        <f>3076719-Z34</f>
        <v>2695950</v>
      </c>
      <c r="AA37" s="30"/>
      <c r="AB37" s="35">
        <f>3818630-AB34</f>
        <v>3273306</v>
      </c>
      <c r="AC37" s="30"/>
      <c r="AD37" s="35">
        <v>3216216</v>
      </c>
      <c r="AE37" s="35"/>
      <c r="AF37" s="35">
        <v>2289527</v>
      </c>
      <c r="AG37" s="30"/>
      <c r="AH37" s="35">
        <v>1770052</v>
      </c>
      <c r="AI37" s="80"/>
      <c r="AJ37" s="35">
        <v>290950</v>
      </c>
    </row>
    <row r="38" spans="1:36" x14ac:dyDescent="0.25">
      <c r="B38" s="29" t="s">
        <v>18</v>
      </c>
      <c r="D38" s="34">
        <v>894687</v>
      </c>
      <c r="F38" s="34">
        <v>863633</v>
      </c>
      <c r="H38" s="34">
        <v>856635</v>
      </c>
      <c r="J38" s="34">
        <v>854942</v>
      </c>
      <c r="L38" s="34">
        <v>685524</v>
      </c>
      <c r="N38" s="34">
        <v>583886</v>
      </c>
      <c r="P38" s="34">
        <v>466678</v>
      </c>
      <c r="R38" s="34">
        <v>410118</v>
      </c>
      <c r="T38" s="34">
        <v>366594</v>
      </c>
      <c r="V38" s="34">
        <v>337566</v>
      </c>
      <c r="X38" s="34">
        <v>297909</v>
      </c>
      <c r="Z38" s="34">
        <v>27740</v>
      </c>
      <c r="AB38" s="34">
        <v>33652</v>
      </c>
      <c r="AD38" s="34">
        <v>11244</v>
      </c>
      <c r="AE38" s="34"/>
      <c r="AF38" s="34">
        <v>10660</v>
      </c>
      <c r="AH38" s="34">
        <v>20928</v>
      </c>
      <c r="AJ38" s="34">
        <v>2768</v>
      </c>
    </row>
    <row r="39" spans="1:36" x14ac:dyDescent="0.25">
      <c r="B39" s="29" t="s">
        <v>19</v>
      </c>
      <c r="D39" s="34">
        <v>5255668</v>
      </c>
      <c r="F39" s="34">
        <v>4668013</v>
      </c>
      <c r="H39" s="34">
        <v>4083813</v>
      </c>
      <c r="J39" s="34">
        <v>3690483</v>
      </c>
      <c r="L39" s="34">
        <v>3630199</v>
      </c>
      <c r="N39" s="34">
        <v>3187179</v>
      </c>
      <c r="P39" s="34">
        <v>3652428</v>
      </c>
      <c r="R39" s="34">
        <v>3541314</v>
      </c>
      <c r="T39" s="34">
        <v>3080730</v>
      </c>
      <c r="V39" s="34">
        <v>2534962</v>
      </c>
      <c r="X39" s="34">
        <v>2349229</v>
      </c>
      <c r="Z39" s="34">
        <v>1615954</v>
      </c>
      <c r="AB39" s="34">
        <v>1792443</v>
      </c>
      <c r="AD39" s="34">
        <v>1678864</v>
      </c>
      <c r="AE39" s="34"/>
      <c r="AF39" s="34">
        <v>1237402</v>
      </c>
      <c r="AH39" s="34">
        <v>1292234</v>
      </c>
      <c r="AJ39" s="34">
        <v>183031</v>
      </c>
    </row>
    <row r="40" spans="1:36" x14ac:dyDescent="0.25">
      <c r="B40" s="1"/>
      <c r="D40" s="1"/>
    </row>
    <row r="41" spans="1:36" x14ac:dyDescent="0.25">
      <c r="B41" s="29" t="s">
        <v>20</v>
      </c>
      <c r="D41" s="34">
        <v>25530098</v>
      </c>
      <c r="F41" s="34">
        <v>25530098</v>
      </c>
      <c r="H41" s="34">
        <v>25530098</v>
      </c>
      <c r="J41" s="34">
        <v>25530098</v>
      </c>
      <c r="L41" s="34">
        <v>25530098</v>
      </c>
      <c r="N41" s="34">
        <v>25530098</v>
      </c>
      <c r="P41" s="34">
        <v>25530098</v>
      </c>
      <c r="R41" s="34">
        <v>25530098</v>
      </c>
      <c r="T41" s="34">
        <v>25530098</v>
      </c>
      <c r="V41" s="34">
        <v>25530098</v>
      </c>
      <c r="X41" s="34">
        <v>25530098</v>
      </c>
      <c r="Z41" s="34">
        <v>25530098</v>
      </c>
      <c r="AB41" s="34">
        <v>25530098</v>
      </c>
      <c r="AD41" s="34">
        <v>25530098</v>
      </c>
      <c r="AE41" s="34"/>
      <c r="AF41" s="34">
        <v>25530098</v>
      </c>
      <c r="AH41" s="34">
        <v>25530098</v>
      </c>
      <c r="AJ41" s="34">
        <v>25530098</v>
      </c>
    </row>
    <row r="42" spans="1:36" ht="15.6" x14ac:dyDescent="0.3">
      <c r="B42" s="30" t="s">
        <v>21</v>
      </c>
      <c r="C42" s="30"/>
      <c r="D42" s="39">
        <f>D21*1000/D41</f>
        <v>29.360208488036356</v>
      </c>
      <c r="E42" s="30"/>
      <c r="F42" s="39">
        <f>F21*1000/F41</f>
        <v>17.99989173562906</v>
      </c>
      <c r="G42" s="30"/>
      <c r="H42" s="39">
        <f>H21*1000/H41</f>
        <v>38.371689760062807</v>
      </c>
      <c r="I42" s="30"/>
      <c r="J42" s="39">
        <f>J21*1000/J41</f>
        <v>12.163721424022736</v>
      </c>
      <c r="K42" s="30"/>
      <c r="L42" s="39">
        <f>L21*1000/L41</f>
        <v>9.1156328502930144</v>
      </c>
      <c r="M42" s="30"/>
      <c r="N42" s="39">
        <f>N21*1000/N41</f>
        <v>12.59697475505186</v>
      </c>
      <c r="O42" s="30"/>
      <c r="P42" s="39">
        <f>P21*1000/P41</f>
        <v>17.619791353719048</v>
      </c>
      <c r="Q42" s="30"/>
      <c r="R42" s="39">
        <f>R21*1000/R41</f>
        <v>14.959441205435247</v>
      </c>
      <c r="S42" s="30"/>
      <c r="T42" s="39">
        <f>T21*1000/T41</f>
        <v>8.147559793934203</v>
      </c>
      <c r="U42" s="30"/>
      <c r="V42" s="39">
        <f>V21*1000/V41</f>
        <v>6.1131375210545604</v>
      </c>
      <c r="W42" s="30"/>
      <c r="X42" s="39">
        <f>X21*1000/X41</f>
        <v>11.920714131218768</v>
      </c>
      <c r="Y42" s="30"/>
      <c r="Z42" s="39">
        <v>4.4000000000000004</v>
      </c>
      <c r="AA42" s="30"/>
      <c r="AB42" s="39">
        <v>5.2</v>
      </c>
      <c r="AC42" s="30"/>
      <c r="AD42" s="39">
        <f>AD21/AD41*1000</f>
        <v>8.8633815663378961</v>
      </c>
      <c r="AE42" s="39"/>
      <c r="AF42" s="39">
        <f>AF21/AF41*1000</f>
        <v>5.2656672136550355</v>
      </c>
      <c r="AG42" s="30"/>
      <c r="AH42" s="39">
        <f>AH21/AH41*1000</f>
        <v>4.6160026491085153</v>
      </c>
      <c r="AI42" s="80"/>
      <c r="AJ42" s="39">
        <f>AJ21/AJ41*1000</f>
        <v>1.0582803089905883</v>
      </c>
    </row>
    <row r="44" spans="1:36" x14ac:dyDescent="0.25">
      <c r="AH44" s="34"/>
      <c r="AJ44" s="34"/>
    </row>
    <row r="45" spans="1:36" ht="15.6" x14ac:dyDescent="0.3">
      <c r="A45" s="36" t="s">
        <v>22</v>
      </c>
      <c r="B45" s="32" t="s">
        <v>23</v>
      </c>
      <c r="D45" s="71">
        <v>2023</v>
      </c>
      <c r="F45" s="71">
        <v>2022</v>
      </c>
      <c r="H45" s="71">
        <v>2021</v>
      </c>
      <c r="J45" s="71">
        <v>2020</v>
      </c>
      <c r="L45" s="71">
        <v>2019</v>
      </c>
      <c r="N45" s="71">
        <v>2018</v>
      </c>
      <c r="P45" s="71">
        <f>P4</f>
        <v>2017</v>
      </c>
      <c r="R45" s="71">
        <f>R4</f>
        <v>2016</v>
      </c>
      <c r="T45" s="71">
        <f>T4</f>
        <v>2015</v>
      </c>
      <c r="V45" s="71">
        <f>V4</f>
        <v>2014</v>
      </c>
      <c r="X45" s="71">
        <f>X4</f>
        <v>2013</v>
      </c>
      <c r="Z45" s="71">
        <f>Z4</f>
        <v>2012</v>
      </c>
      <c r="AB45" s="71">
        <f>AB4</f>
        <v>2011</v>
      </c>
      <c r="AD45" s="71">
        <f>AD4</f>
        <v>2010</v>
      </c>
      <c r="AE45" s="70"/>
      <c r="AF45" s="71">
        <f>AF4</f>
        <v>2009</v>
      </c>
      <c r="AG45" s="70"/>
      <c r="AH45" s="71">
        <f>AH4</f>
        <v>2008</v>
      </c>
      <c r="AI45" s="75"/>
      <c r="AJ45" s="71">
        <v>2007</v>
      </c>
    </row>
    <row r="46" spans="1:36" ht="6" customHeight="1" x14ac:dyDescent="0.3">
      <c r="B46" s="1"/>
      <c r="D46" s="1"/>
      <c r="F46" s="30"/>
      <c r="H46" s="30"/>
      <c r="J46" s="30"/>
      <c r="L46" s="30"/>
      <c r="N46" s="30"/>
      <c r="P46" s="30"/>
      <c r="R46" s="30"/>
      <c r="T46" s="30"/>
      <c r="V46" s="30"/>
      <c r="X46" s="30"/>
      <c r="Z46" s="30"/>
      <c r="AB46" s="30"/>
      <c r="AD46" s="30"/>
      <c r="AE46" s="30"/>
      <c r="AF46" s="30"/>
      <c r="AH46" s="30"/>
      <c r="AJ46" s="30"/>
    </row>
    <row r="47" spans="1:36" x14ac:dyDescent="0.25">
      <c r="A47" s="37" t="s">
        <v>24</v>
      </c>
      <c r="B47" s="29" t="s">
        <v>25</v>
      </c>
      <c r="D47" s="38">
        <f>D30/D39</f>
        <v>1.073440712008445</v>
      </c>
      <c r="F47" s="38">
        <f>F30/F39</f>
        <v>1.0460487149457383</v>
      </c>
      <c r="H47" s="38">
        <f>H30/H39</f>
        <v>1.1275452622340936</v>
      </c>
      <c r="J47" s="38">
        <f>J30/J39</f>
        <v>0.94576157104639147</v>
      </c>
      <c r="L47" s="38">
        <f>L30/L39</f>
        <v>0.88257034944916246</v>
      </c>
      <c r="N47" s="38">
        <f>N30/N39</f>
        <v>0.91605303624302248</v>
      </c>
      <c r="P47" s="38">
        <f>P30/P39</f>
        <v>0.93244439041645721</v>
      </c>
      <c r="R47" s="38">
        <f>R30/R39</f>
        <v>0.91277898542744307</v>
      </c>
      <c r="T47" s="38">
        <f>T30/T39</f>
        <v>0.85207499521217378</v>
      </c>
      <c r="V47" s="38">
        <f>V30/V39</f>
        <v>0.83448785425580341</v>
      </c>
      <c r="X47" s="38">
        <f>X30/X39</f>
        <v>0.88552456997593676</v>
      </c>
      <c r="Z47" s="38">
        <f>Z30/Z39</f>
        <v>1.1266453129235114</v>
      </c>
      <c r="AB47" s="38">
        <f>AB30/AB39</f>
        <v>1.384640962083592</v>
      </c>
      <c r="AD47" s="38">
        <f>AD30/AD39</f>
        <v>1.5313307093367896</v>
      </c>
      <c r="AE47" s="38"/>
      <c r="AF47" s="38">
        <f>AF30/AF39</f>
        <v>1.3890320203135278</v>
      </c>
      <c r="AH47" s="38">
        <f>AH30/AH39</f>
        <v>1.2854738383295905</v>
      </c>
      <c r="AJ47" s="38">
        <f>AJ30/AJ39</f>
        <v>0.96497314662543499</v>
      </c>
    </row>
    <row r="48" spans="1:36" x14ac:dyDescent="0.25">
      <c r="A48" s="37" t="s">
        <v>26</v>
      </c>
      <c r="B48" s="29" t="s">
        <v>27</v>
      </c>
      <c r="D48" s="38">
        <f>(D37/D32)</f>
        <v>0.83685893672255696</v>
      </c>
      <c r="F48" s="38">
        <f>(F37/F32)</f>
        <v>0.85855942451108103</v>
      </c>
      <c r="H48" s="38">
        <f>(H37/H32)</f>
        <v>0.82501568055617713</v>
      </c>
      <c r="J48" s="38">
        <f>(J37/J32)</f>
        <v>0.83933879951243495</v>
      </c>
      <c r="L48" s="38">
        <f>(L37/L32)</f>
        <v>0.86416016102123216</v>
      </c>
      <c r="N48" s="38">
        <f>(N37/N32)</f>
        <v>0.86143809482691469</v>
      </c>
      <c r="P48" s="38">
        <f>(P37/P32)</f>
        <v>0.84872587251266252</v>
      </c>
      <c r="R48" s="38">
        <f>(R37/R32)</f>
        <v>0.85528720092571309</v>
      </c>
      <c r="T48" s="38">
        <f>(T37/T32)</f>
        <v>0.87458618354740114</v>
      </c>
      <c r="V48" s="38">
        <f>(V37/V32)</f>
        <v>0.86664767954894328</v>
      </c>
      <c r="X48" s="38">
        <f>(X37/X32)</f>
        <v>0.81828750966391373</v>
      </c>
      <c r="Z48" s="38">
        <f>(Z37/Z32)</f>
        <v>0.8762418667418117</v>
      </c>
      <c r="AB48" s="38">
        <f>(AB37/AB32)</f>
        <v>0.85719381034559516</v>
      </c>
      <c r="AD48" s="38">
        <f>(AD37/AD32)</f>
        <v>0.83344307818368257</v>
      </c>
      <c r="AE48" s="38"/>
      <c r="AF48" s="38">
        <f>(AF37/AF32)</f>
        <v>0.79501909655366154</v>
      </c>
      <c r="AH48" s="38">
        <f>(AH37/AH32)</f>
        <v>0.74813742500353986</v>
      </c>
      <c r="AJ48" s="38">
        <f>(AJ37/AJ32)</f>
        <v>0.35711918538284598</v>
      </c>
    </row>
    <row r="49" spans="1:36" x14ac:dyDescent="0.25">
      <c r="A49" s="37" t="s">
        <v>28</v>
      </c>
      <c r="B49" s="29" t="s">
        <v>29</v>
      </c>
      <c r="D49" s="38">
        <f>(D21/D32)</f>
        <v>0.10199143241978557</v>
      </c>
      <c r="F49" s="38">
        <f>(F21/F32)</f>
        <v>7.1324437496614504E-2</v>
      </c>
      <c r="H49" s="38">
        <f>(H21/H32)</f>
        <v>0.16359095089965311</v>
      </c>
      <c r="J49" s="38">
        <f>(J21/J32)</f>
        <v>5.7343176961316286E-2</v>
      </c>
      <c r="L49" s="38">
        <f>(L21/L32)</f>
        <v>4.6599363572069896E-2</v>
      </c>
      <c r="N49" s="38">
        <f>(N21/N32)</f>
        <v>7.3464714655548338E-2</v>
      </c>
      <c r="P49" s="38">
        <f>(P21/P32)</f>
        <v>9.2686763307798722E-2</v>
      </c>
      <c r="R49" s="38">
        <f>(R21/R32)</f>
        <v>8.2665693507757348E-2</v>
      </c>
      <c r="T49" s="38">
        <f>(T21/T32)</f>
        <v>5.2771634713571401E-2</v>
      </c>
      <c r="V49" s="38">
        <f>(V21/V32)</f>
        <v>4.7086342308769152E-2</v>
      </c>
      <c r="X49" s="38">
        <f>(X21/X32)</f>
        <v>9.4077137583528522E-2</v>
      </c>
      <c r="Z49" s="38">
        <f>(Z21/Z32)</f>
        <v>3.6483344757841062E-2</v>
      </c>
      <c r="AB49" s="38">
        <f>(AB21/AB32)</f>
        <v>3.4759062805246911E-2</v>
      </c>
      <c r="AD49" s="38">
        <f>(AD21/AD32)</f>
        <v>5.8638474549171524E-2</v>
      </c>
      <c r="AE49" s="38"/>
      <c r="AF49" s="38">
        <f>(AF21/AF32)</f>
        <v>4.6680734582731885E-2</v>
      </c>
      <c r="AH49" s="38">
        <f>(AH21/AH32)</f>
        <v>4.9809695491653441E-2</v>
      </c>
      <c r="AJ49" s="38">
        <f>(AJ21/AJ32)</f>
        <v>3.3162557658270267E-2</v>
      </c>
    </row>
    <row r="50" spans="1:36" x14ac:dyDescent="0.25">
      <c r="A50" s="19" t="s">
        <v>30</v>
      </c>
      <c r="B50" s="29" t="s">
        <v>31</v>
      </c>
      <c r="D50" s="3">
        <f>D21/D34</f>
        <v>0.6251732725704725</v>
      </c>
      <c r="F50" s="3">
        <f>F21/F34</f>
        <v>0.50427140337959364</v>
      </c>
      <c r="H50" s="3">
        <f>H21/H34</f>
        <v>0.93488920275609333</v>
      </c>
      <c r="J50" s="3">
        <f>J21/J34</f>
        <v>0.35691988350201942</v>
      </c>
      <c r="L50" s="3">
        <f>L21/L34</f>
        <v>0.34304636933023391</v>
      </c>
      <c r="N50" s="3">
        <f>N21/N34</f>
        <v>0.53019417251646128</v>
      </c>
      <c r="P50" s="3">
        <f>P21/P34</f>
        <v>0.61270730723968092</v>
      </c>
      <c r="R50" s="3">
        <f>R21/R34</f>
        <v>0.57123968326617547</v>
      </c>
      <c r="T50" s="3">
        <f>T21/T34</f>
        <v>0.42078007197489981</v>
      </c>
      <c r="V50" s="3">
        <f>V21/V34</f>
        <v>0.3530972850678733</v>
      </c>
      <c r="X50" s="3">
        <f>X21/X34</f>
        <v>0.51772521200677057</v>
      </c>
      <c r="Z50" s="3">
        <f>Z21/Z34</f>
        <v>0.29479553219931243</v>
      </c>
      <c r="AB50" s="3">
        <f>AB21/AB34</f>
        <v>0.24340025379407471</v>
      </c>
      <c r="AD50" s="3">
        <f>AD21/AD34</f>
        <v>0.35206266968501793</v>
      </c>
      <c r="AE50" s="38"/>
      <c r="AF50" s="3">
        <f>AF21/AF34</f>
        <v>0.22773211454281803</v>
      </c>
      <c r="AH50" s="3">
        <f>AH21/AH34</f>
        <v>0.19776537062861957</v>
      </c>
      <c r="AJ50" s="3">
        <f>AJ21/AJ34</f>
        <v>5.1584301326551653E-2</v>
      </c>
    </row>
    <row r="51" spans="1:36" x14ac:dyDescent="0.25">
      <c r="A51" s="19"/>
      <c r="F51" s="3"/>
      <c r="H51" s="3"/>
      <c r="J51" s="3"/>
      <c r="L51" s="3"/>
      <c r="N51" s="3"/>
      <c r="P51" s="3"/>
      <c r="R51" s="3"/>
      <c r="T51" s="3"/>
      <c r="V51" s="3"/>
      <c r="X51" s="3"/>
      <c r="Z51" s="3"/>
      <c r="AB51" s="3"/>
      <c r="AD51" s="3"/>
      <c r="AE51" s="38"/>
      <c r="AF51" s="3"/>
      <c r="AH51" s="3"/>
      <c r="AJ51" s="3"/>
    </row>
    <row r="52" spans="1:36" x14ac:dyDescent="0.25">
      <c r="B52" s="29" t="s">
        <v>32</v>
      </c>
      <c r="AI52" s="77"/>
    </row>
  </sheetData>
  <mergeCells count="1">
    <mergeCell ref="B6:B7"/>
  </mergeCells>
  <phoneticPr fontId="0" type="noConversion"/>
  <printOptions horizontalCentered="1"/>
  <pageMargins left="0.43307086614173229" right="0.35433070866141736" top="0.6692913385826772" bottom="0.98425196850393704" header="0.27559055118110237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AJ52"/>
  <sheetViews>
    <sheetView showGridLines="0" zoomScale="85" zoomScaleNormal="85" workbookViewId="0">
      <pane xSplit="2" topLeftCell="C1" activePane="topRight" state="frozenSplit"/>
      <selection activeCell="H55" sqref="H55"/>
      <selection pane="topRight" activeCell="D46" sqref="D46"/>
    </sheetView>
  </sheetViews>
  <sheetFormatPr defaultColWidth="9.109375" defaultRowHeight="15" outlineLevelRow="1" outlineLevelCol="1" x14ac:dyDescent="0.25"/>
  <cols>
    <col min="1" max="1" width="37" style="1" hidden="1" customWidth="1" outlineLevel="1"/>
    <col min="2" max="2" width="58.44140625" style="1" customWidth="1" collapsed="1"/>
    <col min="3" max="3" width="1.109375" style="5" customWidth="1"/>
    <col min="4" max="4" width="13.88671875" style="1" customWidth="1"/>
    <col min="5" max="5" width="1.109375" style="5" customWidth="1"/>
    <col min="6" max="6" width="13.88671875" style="1" customWidth="1"/>
    <col min="7" max="7" width="1.109375" style="5" customWidth="1"/>
    <col min="8" max="8" width="13.88671875" style="1" customWidth="1"/>
    <col min="9" max="9" width="1.109375" style="5" customWidth="1"/>
    <col min="10" max="10" width="13.88671875" style="1" customWidth="1"/>
    <col min="11" max="11" width="1.109375" style="5" customWidth="1"/>
    <col min="12" max="12" width="13.88671875" style="1" customWidth="1"/>
    <col min="13" max="13" width="1.109375" style="5" customWidth="1"/>
    <col min="14" max="14" width="13.88671875" style="1" customWidth="1"/>
    <col min="15" max="15" width="1.109375" style="5" customWidth="1"/>
    <col min="16" max="16" width="13.88671875" style="1" customWidth="1"/>
    <col min="17" max="17" width="1.109375" style="5" customWidth="1"/>
    <col min="18" max="18" width="13.88671875" style="1" customWidth="1"/>
    <col min="19" max="19" width="1.109375" style="5" customWidth="1"/>
    <col min="20" max="20" width="13.88671875" style="1" customWidth="1"/>
    <col min="21" max="21" width="1.109375" style="5" customWidth="1"/>
    <col min="22" max="22" width="13.88671875" style="1" customWidth="1"/>
    <col min="23" max="23" width="1.109375" style="5" customWidth="1"/>
    <col min="24" max="24" width="13.88671875" style="1" customWidth="1"/>
    <col min="25" max="25" width="1.109375" style="5" customWidth="1"/>
    <col min="26" max="26" width="13.88671875" style="1" customWidth="1"/>
    <col min="27" max="27" width="1.109375" style="5" customWidth="1"/>
    <col min="28" max="28" width="13.88671875" style="1" customWidth="1"/>
    <col min="29" max="29" width="1" style="5" customWidth="1"/>
    <col min="30" max="30" width="13.88671875" style="1" customWidth="1"/>
    <col min="31" max="31" width="1" style="5" customWidth="1"/>
    <col min="32" max="32" width="13.6640625" style="1" customWidth="1"/>
    <col min="33" max="33" width="1.109375" style="5" customWidth="1"/>
    <col min="34" max="34" width="13.6640625" style="1" customWidth="1"/>
    <col min="35" max="35" width="1.109375" style="5" customWidth="1"/>
    <col min="36" max="36" width="13.6640625" style="1" customWidth="1"/>
    <col min="37" max="16384" width="9.109375" style="1"/>
  </cols>
  <sheetData>
    <row r="1" spans="1:36" ht="15.6" x14ac:dyDescent="0.3">
      <c r="B1" s="10" t="s">
        <v>0</v>
      </c>
      <c r="C1" s="11"/>
      <c r="D1" s="12"/>
      <c r="E1" s="11"/>
      <c r="F1" s="12"/>
      <c r="G1" s="11"/>
      <c r="H1" s="12"/>
      <c r="I1" s="11"/>
      <c r="J1" s="12"/>
      <c r="K1" s="11"/>
      <c r="L1" s="12"/>
      <c r="M1" s="11"/>
      <c r="N1" s="12"/>
      <c r="O1" s="11"/>
      <c r="P1" s="12"/>
      <c r="Q1" s="11"/>
      <c r="R1" s="12"/>
      <c r="S1" s="11"/>
      <c r="T1" s="12"/>
      <c r="U1" s="11"/>
      <c r="V1" s="12"/>
      <c r="W1" s="11"/>
      <c r="X1" s="12"/>
      <c r="Y1" s="11"/>
      <c r="Z1" s="12"/>
      <c r="AA1" s="11"/>
      <c r="AB1" s="12"/>
      <c r="AC1" s="11"/>
      <c r="AD1" s="12"/>
      <c r="AE1" s="11"/>
      <c r="AF1" s="12"/>
      <c r="AG1" s="87"/>
      <c r="AH1" s="12"/>
      <c r="AI1" s="87"/>
      <c r="AJ1" s="12"/>
    </row>
    <row r="2" spans="1:36" ht="15.6" x14ac:dyDescent="0.3">
      <c r="B2" s="2"/>
    </row>
    <row r="3" spans="1:36" ht="15.6" x14ac:dyDescent="0.3">
      <c r="B3" s="27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74"/>
      <c r="AH3" s="13"/>
      <c r="AI3" s="74"/>
      <c r="AJ3" s="13"/>
    </row>
    <row r="4" spans="1:36" s="29" customFormat="1" ht="15.6" x14ac:dyDescent="0.3">
      <c r="B4" s="14" t="s">
        <v>2</v>
      </c>
      <c r="C4" s="45"/>
      <c r="D4" s="65">
        <v>2023</v>
      </c>
      <c r="E4" s="45"/>
      <c r="F4" s="65">
        <v>2022</v>
      </c>
      <c r="G4" s="45"/>
      <c r="H4" s="65">
        <v>2021</v>
      </c>
      <c r="I4" s="45"/>
      <c r="J4" s="65">
        <v>2020</v>
      </c>
      <c r="K4" s="45"/>
      <c r="L4" s="65">
        <v>2019</v>
      </c>
      <c r="M4" s="45"/>
      <c r="N4" s="65">
        <v>2018</v>
      </c>
      <c r="O4" s="45"/>
      <c r="P4" s="65">
        <v>2017</v>
      </c>
      <c r="Q4" s="45"/>
      <c r="R4" s="65">
        <v>2016</v>
      </c>
      <c r="S4" s="45"/>
      <c r="T4" s="65">
        <v>2015</v>
      </c>
      <c r="U4" s="66"/>
      <c r="V4" s="65">
        <v>2014</v>
      </c>
      <c r="W4" s="66"/>
      <c r="X4" s="65">
        <v>2013</v>
      </c>
      <c r="Y4" s="67"/>
      <c r="Z4" s="65">
        <v>2012</v>
      </c>
      <c r="AA4" s="67"/>
      <c r="AB4" s="65">
        <v>2011</v>
      </c>
      <c r="AC4" s="67"/>
      <c r="AD4" s="65">
        <v>2010</v>
      </c>
      <c r="AE4" s="67"/>
      <c r="AF4" s="65">
        <v>2009</v>
      </c>
      <c r="AG4" s="88"/>
      <c r="AH4" s="65">
        <v>2008</v>
      </c>
      <c r="AI4" s="88"/>
      <c r="AJ4" s="65">
        <v>2007</v>
      </c>
    </row>
    <row r="5" spans="1:36" ht="6" customHeight="1" x14ac:dyDescent="0.25"/>
    <row r="6" spans="1:36" ht="31.5" customHeight="1" x14ac:dyDescent="0.3">
      <c r="B6" s="95" t="s">
        <v>3</v>
      </c>
      <c r="C6" s="15"/>
      <c r="D6" s="1">
        <v>1620242</v>
      </c>
      <c r="E6" s="15"/>
      <c r="F6" s="1">
        <v>1356692</v>
      </c>
      <c r="G6" s="15"/>
      <c r="H6" s="1">
        <v>1125736</v>
      </c>
      <c r="I6" s="15"/>
      <c r="J6" s="1">
        <v>1363923</v>
      </c>
      <c r="K6" s="15"/>
      <c r="L6" s="1">
        <v>1212197</v>
      </c>
      <c r="M6" s="15"/>
      <c r="N6" s="1">
        <v>1087484</v>
      </c>
      <c r="O6" s="15"/>
      <c r="P6" s="1">
        <v>940517</v>
      </c>
      <c r="Q6" s="15"/>
      <c r="R6" s="1">
        <v>883401</v>
      </c>
      <c r="S6" s="15"/>
      <c r="T6" s="1">
        <v>795628</v>
      </c>
      <c r="U6" s="15"/>
      <c r="V6" s="1">
        <v>655430</v>
      </c>
      <c r="W6" s="15"/>
      <c r="X6" s="1">
        <v>674119</v>
      </c>
      <c r="Y6" s="15"/>
      <c r="Z6" s="1">
        <f>[1]RZiS!$B$10</f>
        <v>930020</v>
      </c>
      <c r="AA6" s="15"/>
      <c r="AB6" s="1">
        <v>657624</v>
      </c>
      <c r="AD6" s="1">
        <v>384110</v>
      </c>
      <c r="AF6" s="1">
        <v>524730</v>
      </c>
      <c r="AH6" s="1">
        <v>35196</v>
      </c>
      <c r="AJ6" s="1">
        <v>71215</v>
      </c>
    </row>
    <row r="7" spans="1:36" ht="15.6" x14ac:dyDescent="0.3">
      <c r="B7" s="96"/>
      <c r="C7" s="15"/>
      <c r="D7" s="7"/>
      <c r="E7" s="15"/>
      <c r="F7" s="7"/>
      <c r="G7" s="15"/>
      <c r="H7" s="7"/>
      <c r="I7" s="15"/>
      <c r="J7" s="7"/>
      <c r="K7" s="15"/>
      <c r="L7" s="7"/>
      <c r="M7" s="15"/>
      <c r="N7" s="7"/>
      <c r="O7" s="15"/>
      <c r="P7" s="7"/>
      <c r="Q7" s="15"/>
      <c r="R7" s="7"/>
      <c r="S7" s="15"/>
      <c r="T7" s="7"/>
      <c r="U7" s="15"/>
      <c r="V7" s="7"/>
      <c r="W7" s="15"/>
      <c r="X7" s="7"/>
      <c r="Y7" s="15"/>
      <c r="Z7" s="7"/>
      <c r="AA7" s="15"/>
      <c r="AB7" s="7"/>
      <c r="AD7" s="7"/>
      <c r="AF7" s="7"/>
      <c r="AH7" s="7"/>
      <c r="AJ7" s="7"/>
    </row>
    <row r="8" spans="1:36" ht="15.6" x14ac:dyDescent="0.3">
      <c r="B8" s="94"/>
      <c r="C8" s="15"/>
      <c r="E8" s="15"/>
      <c r="G8" s="15"/>
      <c r="I8" s="15"/>
      <c r="K8" s="15"/>
      <c r="M8" s="15"/>
      <c r="O8" s="15"/>
      <c r="Q8" s="15"/>
      <c r="S8" s="15"/>
      <c r="U8" s="15"/>
      <c r="W8" s="15"/>
      <c r="Y8" s="15"/>
      <c r="AA8" s="15"/>
    </row>
    <row r="9" spans="1:36" ht="15.6" x14ac:dyDescent="0.3">
      <c r="B9" s="16" t="s">
        <v>4</v>
      </c>
      <c r="C9" s="15"/>
      <c r="D9" s="1">
        <v>128262</v>
      </c>
      <c r="E9" s="15"/>
      <c r="F9" s="1">
        <v>116460</v>
      </c>
      <c r="G9" s="15"/>
      <c r="H9" s="1">
        <v>70398</v>
      </c>
      <c r="I9" s="15"/>
      <c r="J9" s="1">
        <v>92399</v>
      </c>
      <c r="K9" s="15"/>
      <c r="L9" s="1">
        <v>68938</v>
      </c>
      <c r="M9" s="15"/>
      <c r="N9" s="1">
        <v>83678</v>
      </c>
      <c r="O9" s="15"/>
      <c r="P9" s="1">
        <v>133722</v>
      </c>
      <c r="Q9" s="15"/>
      <c r="R9" s="1">
        <v>84400</v>
      </c>
      <c r="S9" s="15"/>
      <c r="T9" s="1">
        <v>72697</v>
      </c>
      <c r="U9" s="15"/>
      <c r="V9" s="1">
        <v>70226</v>
      </c>
      <c r="W9" s="15"/>
      <c r="X9" s="1">
        <v>51335</v>
      </c>
      <c r="Y9" s="15"/>
      <c r="Z9" s="1">
        <f>[1]RZiS!$B$20</f>
        <v>76680</v>
      </c>
      <c r="AA9" s="15"/>
      <c r="AB9" s="1">
        <v>62245</v>
      </c>
      <c r="AD9" s="1">
        <v>35316</v>
      </c>
      <c r="AF9" s="1">
        <v>104602</v>
      </c>
      <c r="AH9" s="1">
        <v>20684</v>
      </c>
      <c r="AJ9" s="1">
        <v>19581</v>
      </c>
    </row>
    <row r="10" spans="1:36" ht="15.6" x14ac:dyDescent="0.3">
      <c r="A10" s="19"/>
      <c r="B10" s="26" t="s">
        <v>5</v>
      </c>
      <c r="C10" s="15"/>
      <c r="D10" s="25">
        <f>D9/D6</f>
        <v>7.916224860236927E-2</v>
      </c>
      <c r="E10" s="15"/>
      <c r="F10" s="25">
        <f>F9/F6</f>
        <v>8.5841148912207038E-2</v>
      </c>
      <c r="G10" s="15"/>
      <c r="H10" s="25">
        <f>H9/H6</f>
        <v>6.2535088155659946E-2</v>
      </c>
      <c r="I10" s="15"/>
      <c r="J10" s="25">
        <f>J9/J6</f>
        <v>6.7745026662062308E-2</v>
      </c>
      <c r="K10" s="15"/>
      <c r="L10" s="25">
        <f>L9/L6</f>
        <v>5.6870294184856091E-2</v>
      </c>
      <c r="M10" s="15"/>
      <c r="N10" s="25">
        <f>N9/N6</f>
        <v>7.6946419441573391E-2</v>
      </c>
      <c r="O10" s="15"/>
      <c r="P10" s="25">
        <f>P9/P6</f>
        <v>0.14217924822198855</v>
      </c>
      <c r="Q10" s="15"/>
      <c r="R10" s="25">
        <f>R9/R6</f>
        <v>9.5539851098198889E-2</v>
      </c>
      <c r="S10" s="15"/>
      <c r="T10" s="25">
        <f>T9/T6</f>
        <v>9.1370590275857561E-2</v>
      </c>
      <c r="U10" s="15"/>
      <c r="V10" s="25">
        <f>V9/V6</f>
        <v>0.10714492775735014</v>
      </c>
      <c r="W10" s="15"/>
      <c r="X10" s="25">
        <f>X9/X6</f>
        <v>7.6151243326474993E-2</v>
      </c>
      <c r="Y10" s="15"/>
      <c r="Z10" s="25">
        <f>Z9/Z6</f>
        <v>8.2449839788391641E-2</v>
      </c>
      <c r="AA10" s="15"/>
      <c r="AB10" s="25">
        <f>AB9/AB6</f>
        <v>9.4651350923932218E-2</v>
      </c>
      <c r="AD10" s="25">
        <f>AD9/AD6</f>
        <v>9.1942412329801354E-2</v>
      </c>
      <c r="AF10" s="25">
        <f>AF9/AF6</f>
        <v>0.19934442475177711</v>
      </c>
      <c r="AH10" s="25">
        <f>AH9/AH6</f>
        <v>0.58768041822934425</v>
      </c>
      <c r="AJ10" s="25">
        <f>AJ9/AJ6</f>
        <v>0.27495611879519766</v>
      </c>
    </row>
    <row r="11" spans="1:36" ht="15.6" x14ac:dyDescent="0.3">
      <c r="B11" s="22"/>
      <c r="C11" s="15"/>
      <c r="D11" s="7"/>
      <c r="E11" s="15"/>
      <c r="F11" s="7"/>
      <c r="G11" s="15"/>
      <c r="H11" s="7"/>
      <c r="I11" s="15"/>
      <c r="J11" s="7"/>
      <c r="K11" s="15"/>
      <c r="L11" s="7"/>
      <c r="M11" s="15"/>
      <c r="N11" s="7"/>
      <c r="O11" s="15"/>
      <c r="P11" s="7"/>
      <c r="Q11" s="15"/>
      <c r="R11" s="7"/>
      <c r="S11" s="15"/>
      <c r="T11" s="7"/>
      <c r="U11" s="15"/>
      <c r="V11" s="7"/>
      <c r="W11" s="15"/>
      <c r="X11" s="7"/>
      <c r="Y11" s="15"/>
      <c r="Z11" s="7"/>
      <c r="AA11" s="15"/>
      <c r="AB11" s="7"/>
      <c r="AD11" s="7"/>
      <c r="AF11" s="7"/>
      <c r="AH11" s="7"/>
      <c r="AJ11" s="7"/>
    </row>
    <row r="12" spans="1:36" ht="15.6" x14ac:dyDescent="0.3">
      <c r="B12" s="16"/>
      <c r="C12" s="15"/>
      <c r="E12" s="15"/>
      <c r="G12" s="15"/>
      <c r="I12" s="15"/>
      <c r="K12" s="15"/>
      <c r="M12" s="15"/>
      <c r="O12" s="15"/>
      <c r="Q12" s="15"/>
      <c r="S12" s="15"/>
      <c r="U12" s="15"/>
      <c r="W12" s="15"/>
      <c r="Y12" s="15"/>
      <c r="AA12" s="15"/>
    </row>
    <row r="13" spans="1:36" ht="15.6" x14ac:dyDescent="0.3">
      <c r="B13" s="30" t="s">
        <v>6</v>
      </c>
      <c r="C13" s="15"/>
      <c r="D13" s="1">
        <v>73626</v>
      </c>
      <c r="E13" s="15"/>
      <c r="F13" s="1">
        <v>57264</v>
      </c>
      <c r="G13" s="15"/>
      <c r="H13" s="1">
        <v>44561</v>
      </c>
      <c r="I13" s="15"/>
      <c r="J13" s="1">
        <v>30819</v>
      </c>
      <c r="K13" s="15"/>
      <c r="L13" s="1">
        <v>21559</v>
      </c>
      <c r="M13" s="15"/>
      <c r="N13" s="1">
        <v>37706</v>
      </c>
      <c r="O13" s="15"/>
      <c r="P13" s="1">
        <v>89701</v>
      </c>
      <c r="Q13" s="15"/>
      <c r="R13" s="1">
        <v>39842</v>
      </c>
      <c r="S13" s="15"/>
      <c r="T13" s="1">
        <v>45326</v>
      </c>
      <c r="U13" s="15"/>
      <c r="V13" s="1">
        <v>21471</v>
      </c>
      <c r="W13" s="15"/>
      <c r="X13" s="1">
        <v>15034</v>
      </c>
      <c r="Y13" s="15"/>
      <c r="Z13" s="1">
        <f>[1]RZiS!$B$37</f>
        <v>40846</v>
      </c>
      <c r="AA13" s="15"/>
      <c r="AB13" s="1">
        <v>33996</v>
      </c>
      <c r="AD13" s="1">
        <v>8653</v>
      </c>
      <c r="AF13" s="1">
        <v>76923</v>
      </c>
      <c r="AH13" s="1">
        <v>8756</v>
      </c>
      <c r="AJ13" s="1">
        <v>7580</v>
      </c>
    </row>
    <row r="14" spans="1:36" x14ac:dyDescent="0.25">
      <c r="A14" s="19"/>
      <c r="B14" s="26" t="s">
        <v>5</v>
      </c>
      <c r="D14" s="25">
        <f>D13/D6</f>
        <v>4.5441359994371211E-2</v>
      </c>
      <c r="F14" s="25">
        <f>F13/F6</f>
        <v>4.2208548439881713E-2</v>
      </c>
      <c r="H14" s="25">
        <f>H13/H6</f>
        <v>3.9583881123105243E-2</v>
      </c>
      <c r="J14" s="25">
        <f>J13/J6</f>
        <v>2.2595850352255954E-2</v>
      </c>
      <c r="L14" s="25">
        <f>L13/L6</f>
        <v>1.7785062988936617E-2</v>
      </c>
      <c r="N14" s="25">
        <f>N13/N6</f>
        <v>3.4672694035038677E-2</v>
      </c>
      <c r="P14" s="25">
        <f>P13/P6</f>
        <v>9.5374139967698612E-2</v>
      </c>
      <c r="R14" s="25">
        <f>R13/R6</f>
        <v>4.510069605988673E-2</v>
      </c>
      <c r="T14" s="25">
        <f>T13/T6</f>
        <v>5.6968834681534589E-2</v>
      </c>
      <c r="V14" s="25">
        <f>V13/V6</f>
        <v>3.2758646995102454E-2</v>
      </c>
      <c r="X14" s="25">
        <f>X13/X6</f>
        <v>2.2301700441613424E-2</v>
      </c>
      <c r="Z14" s="25">
        <f>Z13/Z6</f>
        <v>4.3919485602460159E-2</v>
      </c>
      <c r="AB14" s="25">
        <f>AB13/AB6</f>
        <v>5.1695193606072769E-2</v>
      </c>
      <c r="AD14" s="25">
        <f>AD13/AD6</f>
        <v>2.2527401004920466E-2</v>
      </c>
      <c r="AF14" s="25">
        <f>AF13/AF6</f>
        <v>0.14659539191584242</v>
      </c>
      <c r="AH14" s="25">
        <f>AH13/AH6</f>
        <v>0.24877827025798385</v>
      </c>
      <c r="AJ14" s="25">
        <f>AJ13/AJ6</f>
        <v>0.10643825036860212</v>
      </c>
    </row>
    <row r="15" spans="1:36" x14ac:dyDescent="0.25">
      <c r="B15" s="7"/>
      <c r="D15" s="7"/>
      <c r="F15" s="7"/>
      <c r="H15" s="7"/>
      <c r="J15" s="7"/>
      <c r="L15" s="7"/>
      <c r="N15" s="7"/>
      <c r="P15" s="7"/>
      <c r="R15" s="7"/>
      <c r="T15" s="7"/>
      <c r="V15" s="7"/>
      <c r="X15" s="7"/>
      <c r="Z15" s="7"/>
      <c r="AB15" s="7"/>
      <c r="AD15" s="7"/>
      <c r="AF15" s="7"/>
      <c r="AH15" s="7"/>
      <c r="AJ15" s="7"/>
    </row>
    <row r="17" spans="1:36" ht="15.6" x14ac:dyDescent="0.3">
      <c r="B17" s="30" t="s">
        <v>7</v>
      </c>
      <c r="C17" s="15"/>
      <c r="D17" s="1">
        <v>114740</v>
      </c>
      <c r="E17" s="15"/>
      <c r="F17" s="1">
        <v>60507</v>
      </c>
      <c r="G17" s="15"/>
      <c r="H17" s="1">
        <v>223774</v>
      </c>
      <c r="I17" s="15"/>
      <c r="J17" s="1">
        <v>33189</v>
      </c>
      <c r="K17" s="15"/>
      <c r="L17" s="1">
        <v>17079</v>
      </c>
      <c r="M17" s="15"/>
      <c r="N17" s="1">
        <v>85658</v>
      </c>
      <c r="O17" s="15"/>
      <c r="P17" s="1">
        <v>100027</v>
      </c>
      <c r="Q17" s="15"/>
      <c r="R17" s="1">
        <v>74818</v>
      </c>
      <c r="S17" s="15"/>
      <c r="T17" s="1">
        <v>58959</v>
      </c>
      <c r="U17" s="15"/>
      <c r="V17" s="1">
        <v>21779</v>
      </c>
      <c r="W17" s="15"/>
      <c r="X17" s="1">
        <v>56686</v>
      </c>
      <c r="Y17" s="15"/>
      <c r="Z17" s="1">
        <f>[1]RZiS!$B$55</f>
        <v>69924</v>
      </c>
      <c r="AA17" s="15"/>
      <c r="AB17" s="1">
        <v>73318</v>
      </c>
      <c r="AD17" s="1">
        <v>25858</v>
      </c>
      <c r="AF17" s="1">
        <v>29451</v>
      </c>
      <c r="AH17" s="1">
        <v>10512</v>
      </c>
      <c r="AJ17" s="1">
        <v>6102</v>
      </c>
    </row>
    <row r="18" spans="1:36" ht="15.6" x14ac:dyDescent="0.3">
      <c r="A18" s="19"/>
      <c r="B18" s="26" t="s">
        <v>5</v>
      </c>
      <c r="C18" s="15"/>
      <c r="D18" s="25">
        <f>D17/D6</f>
        <v>7.081658172050842E-2</v>
      </c>
      <c r="E18" s="15"/>
      <c r="F18" s="25">
        <f>F17/F6</f>
        <v>4.4598921494340645E-2</v>
      </c>
      <c r="G18" s="15"/>
      <c r="H18" s="25">
        <f>H17/H6</f>
        <v>0.19878017581386756</v>
      </c>
      <c r="I18" s="15"/>
      <c r="J18" s="25">
        <f>J17/J6</f>
        <v>2.4333485101431677E-2</v>
      </c>
      <c r="K18" s="15"/>
      <c r="L18" s="25">
        <f>L17/L6</f>
        <v>1.4089294066888467E-2</v>
      </c>
      <c r="M18" s="15"/>
      <c r="N18" s="25">
        <f>N17/N6</f>
        <v>7.8767135884298067E-2</v>
      </c>
      <c r="O18" s="15"/>
      <c r="P18" s="25">
        <f>P17/P6</f>
        <v>0.10635320786333474</v>
      </c>
      <c r="Q18" s="15"/>
      <c r="R18" s="25">
        <f>R17/R6</f>
        <v>8.4693134827784886E-2</v>
      </c>
      <c r="S18" s="15"/>
      <c r="T18" s="25">
        <f>T17/T6</f>
        <v>7.4103726867329953E-2</v>
      </c>
      <c r="U18" s="15"/>
      <c r="V18" s="25">
        <f>V17/V6</f>
        <v>3.3228567505301863E-2</v>
      </c>
      <c r="W18" s="15"/>
      <c r="X18" s="25">
        <f>X17/X6</f>
        <v>8.4089010990641117E-2</v>
      </c>
      <c r="Y18" s="15"/>
      <c r="Z18" s="25">
        <f>Z17/Z6</f>
        <v>7.5185479882153072E-2</v>
      </c>
      <c r="AA18" s="15"/>
      <c r="AB18" s="25">
        <f>AB17/AB6</f>
        <v>0.11148924005206623</v>
      </c>
      <c r="AD18" s="25">
        <f>AD17/AD6</f>
        <v>6.7319257504360727E-2</v>
      </c>
      <c r="AE18" s="24"/>
      <c r="AF18" s="25">
        <f>AF17/AF6</f>
        <v>5.612600766108284E-2</v>
      </c>
      <c r="AH18" s="25">
        <f>AH17/AH6</f>
        <v>0.29867030344357315</v>
      </c>
      <c r="AJ18" s="25">
        <f>AJ17/AJ6</f>
        <v>8.5684195745278385E-2</v>
      </c>
    </row>
    <row r="19" spans="1:36" ht="15.6" x14ac:dyDescent="0.3">
      <c r="B19" s="7"/>
      <c r="C19" s="15"/>
      <c r="D19" s="7"/>
      <c r="E19" s="15"/>
      <c r="F19" s="7"/>
      <c r="G19" s="15"/>
      <c r="H19" s="7"/>
      <c r="I19" s="15"/>
      <c r="J19" s="7"/>
      <c r="K19" s="15"/>
      <c r="L19" s="7"/>
      <c r="M19" s="15"/>
      <c r="N19" s="7"/>
      <c r="O19" s="15"/>
      <c r="P19" s="7"/>
      <c r="Q19" s="15"/>
      <c r="R19" s="7"/>
      <c r="S19" s="15"/>
      <c r="T19" s="7"/>
      <c r="U19" s="15"/>
      <c r="V19" s="7"/>
      <c r="W19" s="15"/>
      <c r="X19" s="7"/>
      <c r="Y19" s="15"/>
      <c r="Z19" s="7"/>
      <c r="AA19" s="15"/>
      <c r="AB19" s="7"/>
      <c r="AD19" s="7"/>
      <c r="AF19" s="7"/>
      <c r="AH19" s="7"/>
      <c r="AJ19" s="7"/>
    </row>
    <row r="20" spans="1:36" ht="15.6" x14ac:dyDescent="0.3">
      <c r="C20" s="15"/>
      <c r="E20" s="15"/>
      <c r="G20" s="15"/>
      <c r="I20" s="15"/>
      <c r="K20" s="15"/>
      <c r="M20" s="15"/>
      <c r="O20" s="15"/>
      <c r="Q20" s="15"/>
      <c r="S20" s="15"/>
      <c r="U20" s="15"/>
      <c r="W20" s="15"/>
      <c r="Y20" s="15"/>
      <c r="AA20" s="15"/>
    </row>
    <row r="21" spans="1:36" ht="15.6" x14ac:dyDescent="0.3">
      <c r="B21" s="16" t="s">
        <v>8</v>
      </c>
      <c r="C21" s="15"/>
      <c r="D21" s="1">
        <v>92315</v>
      </c>
      <c r="E21" s="15"/>
      <c r="F21" s="1">
        <v>51632</v>
      </c>
      <c r="G21" s="15"/>
      <c r="H21" s="1">
        <v>220290</v>
      </c>
      <c r="I21" s="15"/>
      <c r="J21" s="1">
        <v>28552</v>
      </c>
      <c r="K21" s="15"/>
      <c r="L21" s="1">
        <v>7072</v>
      </c>
      <c r="M21" s="15"/>
      <c r="N21" s="1">
        <v>77125</v>
      </c>
      <c r="O21" s="15"/>
      <c r="P21" s="1">
        <v>82500</v>
      </c>
      <c r="Q21" s="15"/>
      <c r="R21" s="1">
        <v>65331</v>
      </c>
      <c r="S21" s="15"/>
      <c r="T21" s="1">
        <v>49263</v>
      </c>
      <c r="U21" s="15"/>
      <c r="V21" s="1">
        <v>16500</v>
      </c>
      <c r="W21" s="15"/>
      <c r="X21" s="1">
        <v>52876</v>
      </c>
      <c r="Y21" s="15"/>
      <c r="Z21" s="1">
        <f>[1]RZiS!$B$69</f>
        <v>59343</v>
      </c>
      <c r="AA21" s="15"/>
      <c r="AB21" s="1">
        <v>66887</v>
      </c>
      <c r="AD21" s="1">
        <v>21318</v>
      </c>
      <c r="AF21" s="1">
        <v>23079</v>
      </c>
      <c r="AH21" s="1">
        <v>8224</v>
      </c>
      <c r="AJ21" s="1">
        <v>5238</v>
      </c>
    </row>
    <row r="22" spans="1:36" x14ac:dyDescent="0.25">
      <c r="A22" s="19" t="s">
        <v>33</v>
      </c>
      <c r="B22" s="26" t="s">
        <v>5</v>
      </c>
      <c r="D22" s="25">
        <f>(D21/D6)</f>
        <v>5.6976056663140442E-2</v>
      </c>
      <c r="F22" s="25">
        <f>(F21/F6)</f>
        <v>3.8057274606174432E-2</v>
      </c>
      <c r="H22" s="25">
        <f>(H21/H6)</f>
        <v>0.19568531165388689</v>
      </c>
      <c r="J22" s="25">
        <f>(J21/J6)</f>
        <v>2.0933733062643567E-2</v>
      </c>
      <c r="L22" s="25">
        <f>(L21/L6)</f>
        <v>5.8340352269474352E-3</v>
      </c>
      <c r="N22" s="25">
        <f>(N21/N6)</f>
        <v>7.0920583659161887E-2</v>
      </c>
      <c r="P22" s="25">
        <f>(P21/P6)</f>
        <v>8.7717712704820858E-2</v>
      </c>
      <c r="R22" s="25">
        <f>(R21/R6)</f>
        <v>7.3953957489294217E-2</v>
      </c>
      <c r="T22" s="25">
        <f>(T21/T6)</f>
        <v>6.191712709959931E-2</v>
      </c>
      <c r="V22" s="25">
        <f>(V21/V6)</f>
        <v>2.5174313046397022E-2</v>
      </c>
      <c r="X22" s="25">
        <f>(X21/X6)</f>
        <v>7.8437189873004617E-2</v>
      </c>
      <c r="Z22" s="25">
        <f>(Z21/Z6)</f>
        <v>6.3808305197737683E-2</v>
      </c>
      <c r="AB22" s="25">
        <f>(AB21/AB6)</f>
        <v>0.10171009573859835</v>
      </c>
      <c r="AC22" s="20"/>
      <c r="AD22" s="25">
        <f>(AD21/AD6)</f>
        <v>5.5499726640806019E-2</v>
      </c>
      <c r="AE22" s="20"/>
      <c r="AF22" s="25">
        <f>(AF21/AF6)</f>
        <v>4.3982619632954092E-2</v>
      </c>
      <c r="AG22" s="89"/>
      <c r="AH22" s="25">
        <f>(AH21/AH6)</f>
        <v>0.23366291624048188</v>
      </c>
      <c r="AI22" s="89"/>
      <c r="AJ22" s="25">
        <f>(AJ21/AJ6)</f>
        <v>7.3551920241522156E-2</v>
      </c>
    </row>
    <row r="23" spans="1:36" x14ac:dyDescent="0.25">
      <c r="AG23" s="89"/>
      <c r="AI23" s="89"/>
    </row>
    <row r="24" spans="1:36" x14ac:dyDescent="0.25">
      <c r="AG24" s="89"/>
      <c r="AI24" s="89"/>
    </row>
    <row r="25" spans="1:36" s="29" customFormat="1" x14ac:dyDescent="0.25">
      <c r="AG25"/>
      <c r="AI25"/>
    </row>
    <row r="26" spans="1:36" x14ac:dyDescent="0.25">
      <c r="C26" s="1"/>
      <c r="E26" s="1"/>
      <c r="G26" s="1"/>
      <c r="I26" s="1"/>
      <c r="K26" s="1"/>
      <c r="M26" s="1"/>
      <c r="O26" s="1"/>
      <c r="Q26" s="1"/>
      <c r="S26" s="1"/>
      <c r="U26" s="1"/>
      <c r="W26" s="1"/>
      <c r="Y26" s="1"/>
      <c r="AA26" s="1"/>
      <c r="AC26" s="1"/>
      <c r="AE26" s="1"/>
    </row>
    <row r="27" spans="1:36" ht="15.6" x14ac:dyDescent="0.3">
      <c r="B27" s="28" t="s">
        <v>10</v>
      </c>
      <c r="C27" s="17"/>
      <c r="D27" s="6"/>
      <c r="E27" s="17"/>
      <c r="F27" s="6"/>
      <c r="G27" s="17"/>
      <c r="H27" s="6"/>
      <c r="I27" s="17"/>
      <c r="J27" s="6"/>
      <c r="K27" s="17"/>
      <c r="L27" s="6"/>
      <c r="M27" s="17"/>
      <c r="N27" s="6"/>
      <c r="O27" s="17"/>
      <c r="P27" s="6"/>
      <c r="Q27" s="17"/>
      <c r="R27" s="6"/>
      <c r="S27" s="17"/>
      <c r="T27" s="6"/>
      <c r="U27" s="17"/>
      <c r="V27" s="6"/>
      <c r="W27" s="17"/>
      <c r="X27" s="6"/>
      <c r="Y27" s="17"/>
      <c r="Z27" s="6"/>
      <c r="AA27" s="17"/>
      <c r="AB27" s="6"/>
      <c r="AC27" s="17"/>
      <c r="AD27" s="6"/>
      <c r="AE27" s="17"/>
      <c r="AF27" s="6"/>
      <c r="AG27" s="81"/>
      <c r="AH27" s="6"/>
      <c r="AI27" s="81"/>
      <c r="AJ27" s="6"/>
    </row>
    <row r="28" spans="1:36" ht="15.6" x14ac:dyDescent="0.3">
      <c r="B28" s="14" t="s">
        <v>2</v>
      </c>
      <c r="C28" s="45"/>
      <c r="D28" s="65">
        <v>2023</v>
      </c>
      <c r="E28" s="45"/>
      <c r="F28" s="65">
        <v>2022</v>
      </c>
      <c r="G28" s="45"/>
      <c r="H28" s="65">
        <v>2021</v>
      </c>
      <c r="I28" s="45"/>
      <c r="J28" s="65">
        <v>2020</v>
      </c>
      <c r="K28" s="45"/>
      <c r="L28" s="65">
        <v>2019</v>
      </c>
      <c r="M28" s="45"/>
      <c r="N28" s="65">
        <v>2018</v>
      </c>
      <c r="O28" s="45"/>
      <c r="P28" s="65">
        <f>P4</f>
        <v>2017</v>
      </c>
      <c r="Q28" s="45"/>
      <c r="R28" s="65">
        <f>R4</f>
        <v>2016</v>
      </c>
      <c r="S28" s="45"/>
      <c r="T28" s="65">
        <f>T4</f>
        <v>2015</v>
      </c>
      <c r="U28" s="66"/>
      <c r="V28" s="65">
        <f>V4</f>
        <v>2014</v>
      </c>
      <c r="W28" s="66"/>
      <c r="X28" s="65">
        <f>X4</f>
        <v>2013</v>
      </c>
      <c r="Y28" s="67"/>
      <c r="Z28" s="65">
        <f>Z4</f>
        <v>2012</v>
      </c>
      <c r="AA28" s="67"/>
      <c r="AB28" s="65">
        <f>AB4</f>
        <v>2011</v>
      </c>
      <c r="AC28" s="67"/>
      <c r="AD28" s="65">
        <f>AD4</f>
        <v>2010</v>
      </c>
      <c r="AE28" s="67"/>
      <c r="AF28" s="65">
        <f>AF4</f>
        <v>2009</v>
      </c>
      <c r="AG28" s="88"/>
      <c r="AH28" s="65">
        <v>2008</v>
      </c>
      <c r="AI28" s="88"/>
      <c r="AJ28" s="65">
        <v>2007</v>
      </c>
    </row>
    <row r="29" spans="1:36" ht="15.6" x14ac:dyDescent="0.3">
      <c r="B29" s="21" t="s">
        <v>11</v>
      </c>
      <c r="C29" s="15"/>
      <c r="D29" s="1">
        <v>1561652</v>
      </c>
      <c r="E29" s="15"/>
      <c r="F29" s="1">
        <v>1453084</v>
      </c>
      <c r="G29" s="15"/>
      <c r="H29" s="1">
        <v>1994681</v>
      </c>
      <c r="I29" s="15"/>
      <c r="J29" s="1">
        <v>1812578</v>
      </c>
      <c r="K29" s="15"/>
      <c r="L29" s="1">
        <v>1489877</v>
      </c>
      <c r="M29" s="15"/>
      <c r="N29" s="1">
        <v>1459259</v>
      </c>
      <c r="O29" s="15"/>
      <c r="P29" s="1">
        <v>1393561</v>
      </c>
      <c r="Q29" s="15"/>
      <c r="R29" s="1">
        <v>1326504</v>
      </c>
      <c r="S29" s="15"/>
      <c r="T29" s="1">
        <v>1202593</v>
      </c>
      <c r="U29" s="15"/>
      <c r="V29" s="1">
        <v>1147473</v>
      </c>
      <c r="W29" s="15"/>
      <c r="X29" s="1">
        <v>1251543</v>
      </c>
      <c r="Y29" s="15"/>
      <c r="Z29" s="1">
        <f>[1]Bilans!$B$10</f>
        <v>1481912</v>
      </c>
      <c r="AA29" s="15"/>
      <c r="AB29" s="1">
        <v>1275577</v>
      </c>
      <c r="AD29" s="1">
        <v>1146963</v>
      </c>
      <c r="AE29" s="15"/>
      <c r="AF29" s="1">
        <v>722818</v>
      </c>
      <c r="AH29" s="1">
        <v>632809</v>
      </c>
      <c r="AJ29" s="1">
        <v>638189</v>
      </c>
    </row>
    <row r="30" spans="1:36" ht="15.6" x14ac:dyDescent="0.3">
      <c r="B30" s="21" t="s">
        <v>12</v>
      </c>
      <c r="C30" s="15"/>
      <c r="D30" s="1">
        <v>5257495</v>
      </c>
      <c r="E30" s="15"/>
      <c r="F30" s="1">
        <v>5107670</v>
      </c>
      <c r="G30" s="15"/>
      <c r="H30" s="1">
        <v>3790567</v>
      </c>
      <c r="I30" s="15"/>
      <c r="J30" s="1">
        <v>3276452</v>
      </c>
      <c r="K30" s="15"/>
      <c r="L30" s="1">
        <v>2476845</v>
      </c>
      <c r="M30" s="15"/>
      <c r="N30" s="1">
        <v>3030914</v>
      </c>
      <c r="O30" s="15"/>
      <c r="P30" s="1">
        <v>2870343</v>
      </c>
      <c r="Q30" s="15"/>
      <c r="R30" s="1">
        <v>2538333</v>
      </c>
      <c r="S30" s="15"/>
      <c r="T30" s="1">
        <v>2218426</v>
      </c>
      <c r="U30" s="15"/>
      <c r="V30" s="1">
        <v>1749620</v>
      </c>
      <c r="W30" s="15"/>
      <c r="X30" s="1">
        <f>1430977</f>
        <v>1430977</v>
      </c>
      <c r="Y30" s="15"/>
      <c r="Z30" s="1">
        <f>[1]Bilans!$B$30</f>
        <v>1820598</v>
      </c>
      <c r="AA30" s="15"/>
      <c r="AB30" s="1">
        <v>2041389</v>
      </c>
      <c r="AD30" s="1">
        <v>1229736</v>
      </c>
      <c r="AF30" s="1">
        <v>1393112</v>
      </c>
      <c r="AH30" s="1">
        <v>135021</v>
      </c>
      <c r="AJ30" s="1">
        <v>261627</v>
      </c>
    </row>
    <row r="31" spans="1:36" ht="15.6" x14ac:dyDescent="0.3">
      <c r="B31" s="21" t="s">
        <v>13</v>
      </c>
      <c r="C31" s="15"/>
      <c r="D31" s="1">
        <v>3128319</v>
      </c>
      <c r="E31" s="15"/>
      <c r="F31" s="1">
        <v>2876066</v>
      </c>
      <c r="G31" s="15"/>
      <c r="H31" s="1">
        <v>2124015</v>
      </c>
      <c r="I31" s="15"/>
      <c r="J31" s="1">
        <v>1414409</v>
      </c>
      <c r="K31" s="15"/>
      <c r="L31" s="1">
        <v>675295</v>
      </c>
      <c r="M31" s="15"/>
      <c r="N31" s="1">
        <v>1038240</v>
      </c>
      <c r="O31" s="15"/>
      <c r="P31" s="1">
        <v>1615479</v>
      </c>
      <c r="Q31" s="15"/>
      <c r="R31" s="1">
        <v>1696070</v>
      </c>
      <c r="S31" s="15"/>
      <c r="T31" s="1">
        <v>1433760</v>
      </c>
      <c r="U31" s="15"/>
      <c r="V31" s="1">
        <v>820235</v>
      </c>
      <c r="W31" s="15"/>
      <c r="X31" s="1">
        <f>550734</f>
        <v>550734</v>
      </c>
      <c r="Y31" s="15"/>
      <c r="Z31" s="1">
        <f>[1]Bilans!$B$40</f>
        <v>726925</v>
      </c>
      <c r="AA31" s="15"/>
      <c r="AB31" s="1">
        <v>962184</v>
      </c>
      <c r="AD31" s="1">
        <v>613375</v>
      </c>
      <c r="AE31" s="15"/>
      <c r="AF31" s="1">
        <v>463743</v>
      </c>
      <c r="AH31" s="1">
        <v>16608</v>
      </c>
      <c r="AJ31" s="1">
        <v>28568</v>
      </c>
    </row>
    <row r="32" spans="1:36" ht="15.6" x14ac:dyDescent="0.3">
      <c r="B32" s="2" t="s">
        <v>14</v>
      </c>
      <c r="C32" s="15"/>
      <c r="D32" s="2">
        <f>D29+D30</f>
        <v>6819147</v>
      </c>
      <c r="E32" s="15"/>
      <c r="F32" s="2">
        <f>F29+F30</f>
        <v>6560754</v>
      </c>
      <c r="G32" s="15"/>
      <c r="H32" s="2">
        <f>H29+H30</f>
        <v>5785248</v>
      </c>
      <c r="I32" s="15"/>
      <c r="J32" s="2">
        <f>J29+J30</f>
        <v>5089030</v>
      </c>
      <c r="K32" s="15"/>
      <c r="L32" s="2">
        <f>L29+L30</f>
        <v>3966722</v>
      </c>
      <c r="M32" s="15"/>
      <c r="N32" s="2">
        <f>N29+N30</f>
        <v>4490173</v>
      </c>
      <c r="O32" s="15"/>
      <c r="P32" s="2">
        <f>P29+P30</f>
        <v>4263904</v>
      </c>
      <c r="Q32" s="15"/>
      <c r="R32" s="2">
        <f>R29+R30</f>
        <v>3864837</v>
      </c>
      <c r="S32" s="15"/>
      <c r="T32" s="2">
        <f>T29+T30</f>
        <v>3421019</v>
      </c>
      <c r="U32" s="15"/>
      <c r="V32" s="2">
        <f>V29+V30</f>
        <v>2897093</v>
      </c>
      <c r="W32" s="15"/>
      <c r="X32" s="2">
        <f>X29+X30</f>
        <v>2682520</v>
      </c>
      <c r="Y32" s="15"/>
      <c r="Z32" s="2">
        <f>[1]Bilans!$B$44</f>
        <v>3302510</v>
      </c>
      <c r="AA32" s="15"/>
      <c r="AB32" s="2">
        <v>3316966</v>
      </c>
      <c r="AC32" s="15"/>
      <c r="AD32" s="2">
        <v>2376699</v>
      </c>
      <c r="AE32" s="15"/>
      <c r="AF32" s="2">
        <v>2115930</v>
      </c>
      <c r="AG32" s="15"/>
      <c r="AH32" s="2">
        <v>767830</v>
      </c>
      <c r="AI32" s="15"/>
      <c r="AJ32" s="2">
        <v>899816</v>
      </c>
    </row>
    <row r="33" spans="1:36" ht="15.6" x14ac:dyDescent="0.3">
      <c r="D33" s="2"/>
      <c r="F33" s="2"/>
      <c r="H33" s="2"/>
      <c r="J33" s="2"/>
      <c r="L33" s="2"/>
      <c r="N33" s="2"/>
      <c r="P33" s="2"/>
      <c r="R33" s="2"/>
      <c r="T33" s="2"/>
      <c r="V33" s="2"/>
      <c r="X33" s="2"/>
      <c r="Z33" s="2"/>
      <c r="AB33" s="2"/>
      <c r="AD33" s="2"/>
    </row>
    <row r="34" spans="1:36" ht="15.6" x14ac:dyDescent="0.3">
      <c r="B34" s="30" t="s">
        <v>15</v>
      </c>
      <c r="C34" s="15"/>
      <c r="D34" s="2">
        <v>1003613</v>
      </c>
      <c r="E34" s="15"/>
      <c r="F34" s="2">
        <v>1099754</v>
      </c>
      <c r="G34" s="15"/>
      <c r="H34" s="2">
        <v>1089260</v>
      </c>
      <c r="I34" s="15"/>
      <c r="J34" s="2">
        <v>708036</v>
      </c>
      <c r="K34" s="15"/>
      <c r="L34" s="2">
        <v>613800</v>
      </c>
      <c r="M34" s="15"/>
      <c r="N34" s="2">
        <v>812131</v>
      </c>
      <c r="O34" s="15"/>
      <c r="P34" s="2">
        <v>750864</v>
      </c>
      <c r="Q34" s="15"/>
      <c r="R34" s="2">
        <v>559412</v>
      </c>
      <c r="S34" s="15"/>
      <c r="T34" s="2">
        <v>491450</v>
      </c>
      <c r="U34" s="15"/>
      <c r="V34" s="2">
        <v>604354</v>
      </c>
      <c r="W34" s="15"/>
      <c r="X34" s="2">
        <f>434111</f>
        <v>434111</v>
      </c>
      <c r="Y34" s="15"/>
      <c r="Z34" s="2">
        <f>[1]Bilans!$B$47</f>
        <v>752395</v>
      </c>
      <c r="AA34" s="15"/>
      <c r="AB34" s="2">
        <v>709609</v>
      </c>
      <c r="AC34" s="15"/>
      <c r="AD34" s="2">
        <v>610819</v>
      </c>
      <c r="AE34" s="15"/>
      <c r="AF34" s="2">
        <v>622783</v>
      </c>
      <c r="AG34" s="15"/>
      <c r="AH34" s="2">
        <v>531840</v>
      </c>
      <c r="AI34" s="15"/>
      <c r="AJ34" s="2">
        <v>503457</v>
      </c>
    </row>
    <row r="35" spans="1:36" x14ac:dyDescent="0.25">
      <c r="B35" s="1" t="s">
        <v>16</v>
      </c>
      <c r="D35" s="1">
        <v>145848</v>
      </c>
      <c r="F35" s="1">
        <v>145848</v>
      </c>
      <c r="H35" s="1">
        <v>145848</v>
      </c>
      <c r="J35" s="1">
        <v>145848</v>
      </c>
      <c r="L35" s="1">
        <v>145848</v>
      </c>
      <c r="N35" s="1">
        <v>145848</v>
      </c>
      <c r="P35" s="1">
        <v>145848</v>
      </c>
      <c r="R35" s="1">
        <v>145848</v>
      </c>
      <c r="T35" s="1">
        <v>145848</v>
      </c>
      <c r="V35" s="1">
        <v>145848</v>
      </c>
      <c r="X35" s="1">
        <f>[1]Bilans!$B$48</f>
        <v>127650</v>
      </c>
      <c r="Z35" s="1">
        <f>[1]Bilans!$B$48</f>
        <v>127650</v>
      </c>
      <c r="AB35" s="1">
        <v>127650</v>
      </c>
      <c r="AD35" s="1">
        <v>127650</v>
      </c>
      <c r="AF35" s="1">
        <v>127650</v>
      </c>
      <c r="AH35" s="1">
        <v>127650</v>
      </c>
      <c r="AJ35" s="1">
        <v>127650</v>
      </c>
    </row>
    <row r="37" spans="1:36" ht="15.75" customHeight="1" x14ac:dyDescent="0.3">
      <c r="B37" s="30" t="s">
        <v>17</v>
      </c>
      <c r="C37" s="15"/>
      <c r="D37" s="2">
        <f>D38+D39</f>
        <v>5815534</v>
      </c>
      <c r="E37" s="15"/>
      <c r="F37" s="2">
        <f>F38+F39</f>
        <v>5461000</v>
      </c>
      <c r="G37" s="15"/>
      <c r="H37" s="2">
        <f>H38+H39</f>
        <v>4695988</v>
      </c>
      <c r="I37" s="15"/>
      <c r="J37" s="2">
        <f>J38+J39</f>
        <v>4380994</v>
      </c>
      <c r="K37" s="15"/>
      <c r="L37" s="2">
        <f>L38+L39</f>
        <v>3352922</v>
      </c>
      <c r="M37" s="15"/>
      <c r="N37" s="2">
        <f>N38+N39</f>
        <v>3678042</v>
      </c>
      <c r="O37" s="15"/>
      <c r="P37" s="2">
        <f>P38+P39</f>
        <v>3513040</v>
      </c>
      <c r="Q37" s="15"/>
      <c r="R37" s="2">
        <f>R38+R39</f>
        <v>3305425</v>
      </c>
      <c r="S37" s="15"/>
      <c r="T37" s="2">
        <f>T38+T39</f>
        <v>2929569</v>
      </c>
      <c r="U37" s="15"/>
      <c r="V37" s="2">
        <f>V38+V39</f>
        <v>2292739</v>
      </c>
      <c r="W37" s="15"/>
      <c r="X37" s="2">
        <v>2248409</v>
      </c>
      <c r="Y37" s="15"/>
      <c r="Z37" s="2">
        <f>[1]Bilans!$B$57</f>
        <v>2550115</v>
      </c>
      <c r="AA37" s="15"/>
      <c r="AB37" s="2">
        <v>2607357</v>
      </c>
      <c r="AC37" s="15"/>
      <c r="AD37" s="2">
        <v>1765880</v>
      </c>
      <c r="AE37" s="15"/>
      <c r="AF37" s="2">
        <v>1493147</v>
      </c>
      <c r="AG37" s="15"/>
      <c r="AH37" s="2">
        <v>235990</v>
      </c>
      <c r="AI37" s="15"/>
      <c r="AJ37" s="2">
        <v>396359</v>
      </c>
    </row>
    <row r="38" spans="1:36" x14ac:dyDescent="0.25">
      <c r="B38" s="29" t="s">
        <v>18</v>
      </c>
      <c r="D38" s="1">
        <v>871059</v>
      </c>
      <c r="F38" s="1">
        <v>851087</v>
      </c>
      <c r="H38" s="1">
        <v>854796</v>
      </c>
      <c r="J38" s="1">
        <v>696189</v>
      </c>
      <c r="L38" s="1">
        <v>590767</v>
      </c>
      <c r="N38" s="1">
        <v>476447</v>
      </c>
      <c r="P38" s="1">
        <v>411482</v>
      </c>
      <c r="R38" s="1">
        <v>379427</v>
      </c>
      <c r="T38" s="1">
        <v>330532</v>
      </c>
      <c r="V38" s="1">
        <v>294561</v>
      </c>
      <c r="X38" s="1">
        <f>24277</f>
        <v>24277</v>
      </c>
      <c r="Z38" s="1">
        <f>[1]Bilans!$B$66</f>
        <v>31315</v>
      </c>
      <c r="AB38" s="1">
        <v>7356</v>
      </c>
      <c r="AD38" s="1">
        <v>8438</v>
      </c>
      <c r="AF38" s="1">
        <v>18246</v>
      </c>
      <c r="AH38" s="1">
        <v>2096</v>
      </c>
      <c r="AJ38" s="1">
        <v>5061</v>
      </c>
    </row>
    <row r="39" spans="1:36" x14ac:dyDescent="0.25">
      <c r="B39" s="29" t="s">
        <v>19</v>
      </c>
      <c r="D39" s="1">
        <v>4944475</v>
      </c>
      <c r="F39" s="1">
        <v>4609913</v>
      </c>
      <c r="H39" s="1">
        <v>3841192</v>
      </c>
      <c r="J39" s="1">
        <v>3684805</v>
      </c>
      <c r="L39" s="1">
        <v>2762155</v>
      </c>
      <c r="N39" s="1">
        <v>3201595</v>
      </c>
      <c r="P39" s="1">
        <v>3101558</v>
      </c>
      <c r="R39" s="1">
        <v>2925998</v>
      </c>
      <c r="T39" s="1">
        <v>2599037</v>
      </c>
      <c r="V39" s="1">
        <v>1998178</v>
      </c>
      <c r="X39" s="1">
        <f>1250418</f>
        <v>1250418</v>
      </c>
      <c r="Z39" s="1">
        <f>[1]Bilans!$B$69</f>
        <v>1248601</v>
      </c>
      <c r="AB39" s="1">
        <v>1211366</v>
      </c>
      <c r="AD39" s="1">
        <v>812329</v>
      </c>
      <c r="AF39" s="1">
        <v>1124778</v>
      </c>
      <c r="AH39" s="1">
        <v>202258</v>
      </c>
      <c r="AJ39" s="1">
        <v>247484</v>
      </c>
    </row>
    <row r="41" spans="1:36" x14ac:dyDescent="0.25">
      <c r="B41" s="29" t="s">
        <v>20</v>
      </c>
      <c r="D41" s="1">
        <v>25530098</v>
      </c>
      <c r="F41" s="1">
        <v>25530098</v>
      </c>
      <c r="G41" s="1"/>
      <c r="H41" s="1">
        <v>25530098</v>
      </c>
      <c r="J41" s="1">
        <v>25530098</v>
      </c>
      <c r="L41" s="1">
        <v>25530098</v>
      </c>
      <c r="N41" s="1">
        <v>25530098</v>
      </c>
      <c r="P41" s="1">
        <v>25530098</v>
      </c>
      <c r="R41" s="1">
        <v>25530098</v>
      </c>
      <c r="T41" s="1">
        <v>25530098</v>
      </c>
      <c r="V41" s="1">
        <v>25530098</v>
      </c>
      <c r="X41" s="1">
        <v>25530098</v>
      </c>
      <c r="Z41" s="1">
        <v>25530098</v>
      </c>
      <c r="AB41" s="1">
        <v>25530098</v>
      </c>
      <c r="AD41" s="1">
        <v>25530098</v>
      </c>
      <c r="AF41" s="1">
        <v>25530098</v>
      </c>
      <c r="AH41" s="1">
        <v>25530098</v>
      </c>
      <c r="AJ41" s="1">
        <v>25530098</v>
      </c>
    </row>
    <row r="42" spans="1:36" s="29" customFormat="1" ht="15.6" x14ac:dyDescent="0.3">
      <c r="A42" s="36" t="s">
        <v>22</v>
      </c>
      <c r="B42" s="30" t="s">
        <v>21</v>
      </c>
      <c r="C42" s="15"/>
      <c r="D42" s="8">
        <f>D21/D41*1000</f>
        <v>3.6159281488069492</v>
      </c>
      <c r="E42" s="15"/>
      <c r="F42" s="8">
        <f>F21/F41*1000</f>
        <v>2.0223972504923404</v>
      </c>
      <c r="G42" s="15"/>
      <c r="H42" s="8">
        <f>H21/H41*1000</f>
        <v>8.6286390283343213</v>
      </c>
      <c r="I42" s="15"/>
      <c r="J42" s="8">
        <f>J21/J41*1000</f>
        <v>1.1183662514730652</v>
      </c>
      <c r="K42" s="15"/>
      <c r="L42" s="8">
        <f>L21/L41*1000</f>
        <v>0.27700637890226665</v>
      </c>
      <c r="M42" s="15"/>
      <c r="N42" s="8">
        <f>N21/N41*1000</f>
        <v>3.0209441420867247</v>
      </c>
      <c r="O42" s="15"/>
      <c r="P42" s="8">
        <f>P21/P41*1000</f>
        <v>3.2314799574995754</v>
      </c>
      <c r="Q42" s="15"/>
      <c r="R42" s="8">
        <f>R21/R41*1000</f>
        <v>2.558979601253391</v>
      </c>
      <c r="S42" s="15"/>
      <c r="T42" s="8">
        <f>T21/T41*1000</f>
        <v>1.9296048138945647</v>
      </c>
      <c r="U42" s="15"/>
      <c r="V42" s="8">
        <f>V21/V41*1000</f>
        <v>0.64629599149991512</v>
      </c>
      <c r="W42" s="15"/>
      <c r="X42" s="8">
        <f>X21/X41*1000</f>
        <v>2.0711240513060312</v>
      </c>
      <c r="Y42" s="15"/>
      <c r="Z42" s="8">
        <f>Z21/Z41*1000</f>
        <v>2.3244329105199677</v>
      </c>
      <c r="AA42" s="15"/>
      <c r="AB42" s="8">
        <f>AB21/AB41*1000</f>
        <v>2.6199272717245345</v>
      </c>
      <c r="AC42" s="9"/>
      <c r="AD42" s="8">
        <f>AD21/AD41*1000</f>
        <v>0.83501442101789025</v>
      </c>
      <c r="AE42" s="9"/>
      <c r="AF42" s="8">
        <f>AF21/AF41*1000</f>
        <v>0.90399182956524493</v>
      </c>
      <c r="AG42" s="9"/>
      <c r="AH42" s="8">
        <f>AH21/AH41*1000</f>
        <v>0.32212958994516983</v>
      </c>
      <c r="AI42" s="9"/>
      <c r="AJ42" s="8">
        <f>AJ21/AJ41*1000</f>
        <v>0.20516960021070033</v>
      </c>
    </row>
    <row r="43" spans="1:36" ht="6" customHeight="1" x14ac:dyDescent="0.25"/>
    <row r="44" spans="1:36" ht="15.6" x14ac:dyDescent="0.3">
      <c r="A44" s="19" t="s">
        <v>24</v>
      </c>
      <c r="B44" s="18"/>
    </row>
    <row r="45" spans="1:36" ht="15.6" x14ac:dyDescent="0.3">
      <c r="A45" s="19" t="s">
        <v>26</v>
      </c>
      <c r="B45" s="32" t="s">
        <v>23</v>
      </c>
      <c r="C45" s="56"/>
      <c r="D45" s="68">
        <v>2023</v>
      </c>
      <c r="E45" s="56"/>
      <c r="F45" s="68">
        <v>2022</v>
      </c>
      <c r="G45" s="56"/>
      <c r="H45" s="68">
        <v>2021</v>
      </c>
      <c r="I45" s="56"/>
      <c r="J45" s="68">
        <v>2020</v>
      </c>
      <c r="K45" s="56"/>
      <c r="L45" s="68">
        <v>2019</v>
      </c>
      <c r="M45" s="56"/>
      <c r="N45" s="68">
        <v>2018</v>
      </c>
      <c r="O45" s="56"/>
      <c r="P45" s="68">
        <f>P4</f>
        <v>2017</v>
      </c>
      <c r="Q45" s="56"/>
      <c r="R45" s="68">
        <f>R4</f>
        <v>2016</v>
      </c>
      <c r="S45" s="56"/>
      <c r="T45" s="68">
        <f>T4</f>
        <v>2015</v>
      </c>
      <c r="U45" s="56"/>
      <c r="V45" s="68">
        <f>V4</f>
        <v>2014</v>
      </c>
      <c r="W45" s="56"/>
      <c r="X45" s="68">
        <f>X4</f>
        <v>2013</v>
      </c>
      <c r="Y45" s="67"/>
      <c r="Z45" s="68">
        <f>Z4</f>
        <v>2012</v>
      </c>
      <c r="AA45" s="67"/>
      <c r="AB45" s="68">
        <f>AB4</f>
        <v>2011</v>
      </c>
      <c r="AC45" s="67"/>
      <c r="AD45" s="68">
        <f>AD4</f>
        <v>2010</v>
      </c>
      <c r="AE45" s="67"/>
      <c r="AF45" s="68">
        <f>AF4</f>
        <v>2009</v>
      </c>
      <c r="AG45" s="88"/>
      <c r="AH45" s="68">
        <v>2008</v>
      </c>
      <c r="AI45" s="88"/>
      <c r="AJ45" s="68">
        <v>2007</v>
      </c>
    </row>
    <row r="46" spans="1:36" ht="15.6" x14ac:dyDescent="0.3">
      <c r="A46" s="19" t="s">
        <v>28</v>
      </c>
      <c r="D46" s="2"/>
      <c r="F46" s="2"/>
      <c r="H46" s="2"/>
      <c r="J46" s="2"/>
      <c r="L46" s="2"/>
      <c r="N46" s="2"/>
      <c r="P46" s="2"/>
      <c r="R46" s="2"/>
      <c r="T46" s="2"/>
      <c r="V46" s="2"/>
      <c r="X46" s="2"/>
      <c r="Z46" s="2"/>
      <c r="AB46" s="2"/>
      <c r="AD46" s="2"/>
      <c r="AF46" s="2"/>
      <c r="AG46" s="90"/>
      <c r="AH46" s="2"/>
      <c r="AI46" s="90"/>
      <c r="AJ46" s="2"/>
    </row>
    <row r="47" spans="1:36" x14ac:dyDescent="0.25">
      <c r="A47" s="19" t="s">
        <v>30</v>
      </c>
      <c r="B47" s="29" t="s">
        <v>25</v>
      </c>
      <c r="D47" s="3">
        <f>(D30/D39)</f>
        <v>1.0633070245071519</v>
      </c>
      <c r="F47" s="3">
        <f>(F30/F39)</f>
        <v>1.1079753565848205</v>
      </c>
      <c r="H47" s="3">
        <f>(H30/H39)</f>
        <v>0.9868204973872694</v>
      </c>
      <c r="J47" s="3">
        <f>(J30/J39)</f>
        <v>0.88917921029742419</v>
      </c>
      <c r="L47" s="3">
        <f>(L30/L39)</f>
        <v>0.89670746210839003</v>
      </c>
      <c r="N47" s="3">
        <f>(N30/N39)</f>
        <v>0.94668875982127654</v>
      </c>
      <c r="P47" s="3">
        <f>(P30/P39)</f>
        <v>0.92545198251975302</v>
      </c>
      <c r="R47" s="3">
        <f>(R30/R39)</f>
        <v>0.86751016234460854</v>
      </c>
      <c r="T47" s="3">
        <f>(T30/T39)</f>
        <v>0.85355691357991437</v>
      </c>
      <c r="V47" s="3">
        <f>(V30/V39)</f>
        <v>0.87560767859520028</v>
      </c>
      <c r="X47" s="3">
        <f>(X30/X39)</f>
        <v>1.1443989130034917</v>
      </c>
      <c r="Z47" s="3">
        <f>(Z30/Z39)</f>
        <v>1.4581103170668612</v>
      </c>
      <c r="AB47" s="3">
        <f>(AB30/AB39)</f>
        <v>1.6851958862969574</v>
      </c>
      <c r="AC47" s="20"/>
      <c r="AD47" s="3">
        <f>(AD30/AD39)</f>
        <v>1.513839835830064</v>
      </c>
      <c r="AE47" s="20"/>
      <c r="AF47" s="3">
        <f>(AF30/AF39)</f>
        <v>1.2385661881722438</v>
      </c>
      <c r="AG47" s="89"/>
      <c r="AH47" s="3">
        <v>0.66800000000000004</v>
      </c>
      <c r="AI47" s="89"/>
      <c r="AJ47" s="3">
        <v>1.0569999999999999</v>
      </c>
    </row>
    <row r="48" spans="1:36" x14ac:dyDescent="0.25">
      <c r="B48" s="29" t="s">
        <v>27</v>
      </c>
      <c r="D48" s="3">
        <f>(D37/D32)</f>
        <v>0.85282426086429874</v>
      </c>
      <c r="F48" s="3">
        <f>(F37/F32)</f>
        <v>0.83237383995802916</v>
      </c>
      <c r="H48" s="3">
        <f>(H37/H32)</f>
        <v>0.81171766534468359</v>
      </c>
      <c r="J48" s="3">
        <f>(J37/J32)</f>
        <v>0.86087014617716928</v>
      </c>
      <c r="L48" s="3">
        <f>(L37/L32)</f>
        <v>0.84526266272252004</v>
      </c>
      <c r="N48" s="3">
        <f>(N37/N32)</f>
        <v>0.81913146776304613</v>
      </c>
      <c r="P48" s="3">
        <f>(P37/P32)</f>
        <v>0.82390222669178292</v>
      </c>
      <c r="R48" s="3">
        <f>(R37/R32)</f>
        <v>0.85525599139109876</v>
      </c>
      <c r="T48" s="3">
        <f>(T37/T32)</f>
        <v>0.85634397236612836</v>
      </c>
      <c r="V48" s="3">
        <f>(V37/V32)</f>
        <v>0.7913929583896685</v>
      </c>
      <c r="X48" s="3">
        <f>(X37/X32)</f>
        <v>0.83817045166485249</v>
      </c>
      <c r="Z48" s="3">
        <f>(Z37/Z32)</f>
        <v>0.77217480037910557</v>
      </c>
      <c r="AB48" s="3">
        <f>(AB37/AB32)</f>
        <v>0.78606684542440286</v>
      </c>
      <c r="AC48" s="20"/>
      <c r="AD48" s="3">
        <f>(AD37/AD32)</f>
        <v>0.74299690453019085</v>
      </c>
      <c r="AE48" s="20"/>
      <c r="AF48" s="3">
        <f>(AF37/AF32)</f>
        <v>0.7056693746957603</v>
      </c>
      <c r="AG48" s="89"/>
      <c r="AH48" s="3">
        <f>(AH37/AH32)</f>
        <v>0.30734667830118645</v>
      </c>
      <c r="AI48" s="89"/>
      <c r="AJ48" s="3">
        <f>(AJ37/AJ32)</f>
        <v>0.44048894440641195</v>
      </c>
    </row>
    <row r="49" spans="2:36" outlineLevel="1" x14ac:dyDescent="0.25">
      <c r="B49" s="29" t="s">
        <v>29</v>
      </c>
      <c r="D49" s="3">
        <f>(D21/D32)</f>
        <v>1.3537616948278135E-2</v>
      </c>
      <c r="F49" s="3">
        <f>(F21/F32)</f>
        <v>7.8698271570615212E-3</v>
      </c>
      <c r="H49" s="3">
        <f>(H21/H32)</f>
        <v>3.8077883610175396E-2</v>
      </c>
      <c r="J49" s="3">
        <f>(J21/J32)</f>
        <v>5.6104994468493992E-3</v>
      </c>
      <c r="L49" s="3">
        <f>(L21/L32)</f>
        <v>1.7828322730960224E-3</v>
      </c>
      <c r="N49" s="3">
        <f>(N21/N32)</f>
        <v>1.7176398325855151E-2</v>
      </c>
      <c r="P49" s="3">
        <f>(P21/P32)</f>
        <v>1.9348465631496396E-2</v>
      </c>
      <c r="R49" s="3">
        <f>(R21/R32)</f>
        <v>1.6903947048737114E-2</v>
      </c>
      <c r="T49" s="3">
        <f>(T21/T32)</f>
        <v>1.4400095410168725E-2</v>
      </c>
      <c r="V49" s="3">
        <f>(V21/V32)</f>
        <v>5.6953642841289526E-3</v>
      </c>
      <c r="X49" s="3">
        <f>(X21/X32)</f>
        <v>1.9711316225042123E-2</v>
      </c>
      <c r="Z49" s="3">
        <f>(Z21/Z32)</f>
        <v>1.7969059896866323E-2</v>
      </c>
      <c r="AB49" s="3">
        <f>(AB21/AB32)</f>
        <v>2.016511474642791E-2</v>
      </c>
      <c r="AC49" s="20"/>
      <c r="AD49" s="3">
        <f>(AD21/AD32)</f>
        <v>8.9695834432546983E-3</v>
      </c>
      <c r="AE49" s="20"/>
      <c r="AF49" s="3">
        <f>(AF21/AF32)</f>
        <v>1.0907260637166636E-2</v>
      </c>
      <c r="AG49" s="89"/>
      <c r="AH49" s="3">
        <f>(AH21/AH32)</f>
        <v>1.071070419233424E-2</v>
      </c>
      <c r="AI49" s="89"/>
      <c r="AJ49" s="3">
        <f>(AJ21/AJ32)</f>
        <v>5.8211901099780401E-3</v>
      </c>
    </row>
    <row r="50" spans="2:36" x14ac:dyDescent="0.25">
      <c r="B50" s="29" t="s">
        <v>31</v>
      </c>
      <c r="D50" s="3">
        <f>D21/D34</f>
        <v>9.1982666625482129E-2</v>
      </c>
      <c r="F50" s="3">
        <f>F21/F34</f>
        <v>4.694868125053421E-2</v>
      </c>
      <c r="H50" s="3">
        <f>H21/H34</f>
        <v>0.20223821677101886</v>
      </c>
      <c r="J50" s="3">
        <f>J21/J34</f>
        <v>4.0325633159895825E-2</v>
      </c>
      <c r="L50" s="3">
        <f>L21/L34</f>
        <v>1.1521668295861844E-2</v>
      </c>
      <c r="N50" s="3">
        <f>N21/N34</f>
        <v>9.4966206190873148E-2</v>
      </c>
      <c r="P50" s="3">
        <f>P21/P34</f>
        <v>0.10987342581346289</v>
      </c>
      <c r="R50" s="3">
        <f>R21/R34</f>
        <v>0.11678512438059963</v>
      </c>
      <c r="T50" s="3">
        <f>T21/T34</f>
        <v>0.1002401058093397</v>
      </c>
      <c r="V50" s="3">
        <f>V21/V34</f>
        <v>2.7301879362095726E-2</v>
      </c>
      <c r="X50" s="3">
        <f>X21/X34</f>
        <v>0.121802949015344</v>
      </c>
      <c r="Z50" s="3">
        <f>Z21/Z34</f>
        <v>7.8872134982289885E-2</v>
      </c>
      <c r="AB50" s="3">
        <f>AB21/AB34</f>
        <v>9.4258951056144999E-2</v>
      </c>
      <c r="AC50" s="4"/>
      <c r="AD50" s="3">
        <f>AD21/AD34</f>
        <v>3.4900682526247548E-2</v>
      </c>
      <c r="AE50" s="4"/>
      <c r="AF50" s="3">
        <f>AF21/AF34</f>
        <v>3.7057851611235378E-2</v>
      </c>
      <c r="AG50" s="89"/>
      <c r="AH50" s="3">
        <f>AH21/AH34</f>
        <v>1.5463297232250301E-2</v>
      </c>
      <c r="AI50" s="89"/>
      <c r="AJ50" s="3">
        <f>AJ21/AJ34</f>
        <v>1.0404066285700666E-2</v>
      </c>
    </row>
    <row r="51" spans="2:36" x14ac:dyDescent="0.25">
      <c r="AG51"/>
      <c r="AI51"/>
    </row>
    <row r="52" spans="2:36" x14ac:dyDescent="0.25">
      <c r="AG52"/>
      <c r="AI52"/>
    </row>
  </sheetData>
  <mergeCells count="1">
    <mergeCell ref="B6:B7"/>
  </mergeCells>
  <phoneticPr fontId="0" type="noConversion"/>
  <printOptions horizontalCentered="1"/>
  <pageMargins left="0.43307086614173229" right="0.35433070866141736" top="0.6692913385826772" bottom="0.98425196850393704" header="0.27559055118110237" footer="0.51181102362204722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AJ53"/>
  <sheetViews>
    <sheetView showGridLines="0" zoomScale="85" zoomScaleNormal="85" workbookViewId="0">
      <pane xSplit="2" topLeftCell="C1" activePane="topRight" state="frozenSplit"/>
      <selection activeCell="H55" sqref="H55"/>
      <selection pane="topRight" activeCell="D46" sqref="D46"/>
    </sheetView>
  </sheetViews>
  <sheetFormatPr defaultColWidth="9.109375" defaultRowHeight="15" outlineLevelCol="1" x14ac:dyDescent="0.25"/>
  <cols>
    <col min="1" max="1" width="37" style="29" hidden="1" customWidth="1" outlineLevel="1"/>
    <col min="2" max="2" width="58.44140625" style="29" customWidth="1" collapsed="1"/>
    <col min="3" max="3" width="1" style="29" customWidth="1"/>
    <col min="4" max="4" width="13.6640625" style="29" customWidth="1" outlineLevel="1"/>
    <col min="5" max="5" width="1" style="29" customWidth="1"/>
    <col min="6" max="6" width="13.6640625" style="29" customWidth="1" outlineLevel="1"/>
    <col min="7" max="7" width="1" style="29" customWidth="1"/>
    <col min="8" max="8" width="13.6640625" style="29" customWidth="1" outlineLevel="1"/>
    <col min="9" max="9" width="1" style="29" customWidth="1"/>
    <col min="10" max="10" width="13.6640625" style="29" customWidth="1" outlineLevel="1"/>
    <col min="11" max="11" width="1" style="29" customWidth="1"/>
    <col min="12" max="12" width="13.6640625" style="29" customWidth="1" outlineLevel="1"/>
    <col min="13" max="13" width="1" style="29" customWidth="1"/>
    <col min="14" max="14" width="13.6640625" style="29" customWidth="1" outlineLevel="1"/>
    <col min="15" max="15" width="1" style="29" customWidth="1"/>
    <col min="16" max="16" width="13.6640625" style="29" customWidth="1" outlineLevel="1"/>
    <col min="17" max="17" width="1" style="29" customWidth="1"/>
    <col min="18" max="18" width="13.6640625" style="29" customWidth="1" outlineLevel="1"/>
    <col min="19" max="19" width="1" style="29" customWidth="1"/>
    <col min="20" max="20" width="13.6640625" style="29" customWidth="1" outlineLevel="1"/>
    <col min="21" max="21" width="1" style="29" customWidth="1"/>
    <col min="22" max="22" width="13.6640625" style="29" customWidth="1" outlineLevel="1"/>
    <col min="23" max="23" width="1" style="29" customWidth="1"/>
    <col min="24" max="24" width="13.6640625" style="29" customWidth="1" outlineLevel="1"/>
    <col min="25" max="25" width="1" style="29" customWidth="1"/>
    <col min="26" max="26" width="13.6640625" style="29" customWidth="1" outlineLevel="1"/>
    <col min="27" max="27" width="1" style="29" customWidth="1"/>
    <col min="28" max="28" width="13.6640625" style="29" customWidth="1" outlineLevel="1"/>
    <col min="29" max="29" width="1" style="29" customWidth="1" outlineLevel="1"/>
    <col min="30" max="30" width="13.6640625" style="29" customWidth="1"/>
    <col min="31" max="31" width="1.109375" style="29" customWidth="1"/>
    <col min="32" max="32" width="13.88671875" style="29" customWidth="1"/>
    <col min="33" max="33" width="1.88671875" style="76" customWidth="1"/>
    <col min="34" max="34" width="13.88671875" style="29" customWidth="1"/>
    <col min="35" max="35" width="1.109375" style="76" customWidth="1"/>
    <col min="36" max="36" width="13.88671875" style="29" customWidth="1"/>
    <col min="37" max="16384" width="9.109375" style="29"/>
  </cols>
  <sheetData>
    <row r="1" spans="2:36" ht="15.6" x14ac:dyDescent="0.3">
      <c r="B1" s="10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72"/>
      <c r="AH1" s="12"/>
      <c r="AI1" s="72"/>
      <c r="AJ1" s="12"/>
    </row>
    <row r="2" spans="2:36" ht="15.6" x14ac:dyDescent="0.3">
      <c r="B2" s="2"/>
    </row>
    <row r="3" spans="2:36" ht="15.6" x14ac:dyDescent="0.3">
      <c r="B3" s="27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74"/>
      <c r="AH3" s="13"/>
      <c r="AI3" s="74"/>
      <c r="AJ3" s="13"/>
    </row>
    <row r="4" spans="2:36" ht="15.6" x14ac:dyDescent="0.3">
      <c r="B4" s="14" t="s">
        <v>2</v>
      </c>
      <c r="C4" s="45"/>
      <c r="D4" s="65">
        <v>2023</v>
      </c>
      <c r="E4" s="45"/>
      <c r="F4" s="65">
        <v>2022</v>
      </c>
      <c r="G4" s="45"/>
      <c r="H4" s="65">
        <v>2021</v>
      </c>
      <c r="I4" s="45"/>
      <c r="J4" s="65">
        <v>2020</v>
      </c>
      <c r="K4" s="45"/>
      <c r="L4" s="65">
        <v>2019</v>
      </c>
      <c r="M4" s="45"/>
      <c r="N4" s="65">
        <v>2018</v>
      </c>
      <c r="O4" s="45"/>
      <c r="P4" s="65">
        <v>2017</v>
      </c>
      <c r="Q4" s="45"/>
      <c r="R4" s="65">
        <v>2016</v>
      </c>
      <c r="S4" s="45"/>
      <c r="T4" s="65">
        <v>2015</v>
      </c>
      <c r="U4" s="66"/>
      <c r="V4" s="65">
        <v>2014</v>
      </c>
      <c r="W4" s="66"/>
      <c r="X4" s="65">
        <v>2013</v>
      </c>
      <c r="Y4" s="67"/>
      <c r="Z4" s="65">
        <v>2012</v>
      </c>
      <c r="AA4" s="67"/>
      <c r="AB4" s="65">
        <v>2011</v>
      </c>
      <c r="AC4" s="67"/>
      <c r="AD4" s="65">
        <v>2010</v>
      </c>
      <c r="AE4" s="67"/>
      <c r="AF4" s="65">
        <v>2009</v>
      </c>
      <c r="AG4" s="88"/>
      <c r="AH4" s="65">
        <v>2008</v>
      </c>
      <c r="AI4" s="88"/>
      <c r="AJ4" s="65">
        <v>2007</v>
      </c>
    </row>
    <row r="5" spans="2:36" ht="6" customHeight="1" x14ac:dyDescent="0.25">
      <c r="B5" s="1"/>
    </row>
    <row r="6" spans="2:36" ht="31.5" customHeight="1" x14ac:dyDescent="0.3">
      <c r="B6" s="95" t="s">
        <v>3</v>
      </c>
      <c r="C6" s="30"/>
      <c r="D6" s="34">
        <v>3680165</v>
      </c>
      <c r="E6" s="30"/>
      <c r="F6" s="34">
        <v>3482533</v>
      </c>
      <c r="G6" s="30"/>
      <c r="H6" s="34">
        <v>2918879</v>
      </c>
      <c r="I6" s="30"/>
      <c r="J6" s="34">
        <v>3251317</v>
      </c>
      <c r="K6" s="30"/>
      <c r="L6" s="34">
        <v>3016459</v>
      </c>
      <c r="M6" s="30"/>
      <c r="N6" s="34">
        <v>2902349</v>
      </c>
      <c r="O6" s="30"/>
      <c r="P6" s="34">
        <v>2494133</v>
      </c>
      <c r="Q6" s="30"/>
      <c r="R6" s="34">
        <v>2267289</v>
      </c>
      <c r="S6" s="30"/>
      <c r="T6" s="34">
        <v>2100422</v>
      </c>
      <c r="U6" s="30"/>
      <c r="V6" s="34">
        <v>1879993</v>
      </c>
      <c r="W6" s="30"/>
      <c r="X6" s="34">
        <v>1713675</v>
      </c>
      <c r="Y6" s="30"/>
      <c r="Z6" s="34">
        <v>2565246</v>
      </c>
      <c r="AA6" s="30"/>
      <c r="AB6" s="34">
        <v>2032946</v>
      </c>
      <c r="AD6" s="34">
        <v>1352815</v>
      </c>
      <c r="AF6" s="34">
        <v>1299070</v>
      </c>
      <c r="AG6" s="77"/>
      <c r="AH6" s="34">
        <v>72173</v>
      </c>
      <c r="AJ6" s="34">
        <v>133600</v>
      </c>
    </row>
    <row r="7" spans="2:36" ht="15.6" x14ac:dyDescent="0.3">
      <c r="B7" s="96"/>
      <c r="C7" s="30"/>
      <c r="D7" s="23"/>
      <c r="E7" s="30"/>
      <c r="F7" s="23"/>
      <c r="G7" s="30"/>
      <c r="H7" s="23"/>
      <c r="I7" s="30"/>
      <c r="J7" s="23"/>
      <c r="K7" s="30"/>
      <c r="L7" s="23"/>
      <c r="M7" s="30"/>
      <c r="N7" s="23"/>
      <c r="O7" s="30"/>
      <c r="P7" s="23"/>
      <c r="Q7" s="30"/>
      <c r="R7" s="23"/>
      <c r="S7" s="30"/>
      <c r="T7" s="23"/>
      <c r="U7" s="30"/>
      <c r="V7" s="23"/>
      <c r="W7" s="30"/>
      <c r="X7" s="23"/>
      <c r="Y7" s="30"/>
      <c r="Z7" s="23"/>
      <c r="AA7" s="30"/>
      <c r="AB7" s="23"/>
      <c r="AC7" s="5"/>
      <c r="AD7" s="7"/>
      <c r="AE7" s="5"/>
      <c r="AF7" s="7"/>
      <c r="AG7" s="5"/>
      <c r="AH7" s="7"/>
      <c r="AI7" s="5"/>
      <c r="AJ7" s="7"/>
    </row>
    <row r="8" spans="2:36" ht="15.6" x14ac:dyDescent="0.3">
      <c r="B8" s="94"/>
      <c r="C8" s="30"/>
      <c r="D8" s="34"/>
      <c r="E8" s="30"/>
      <c r="F8" s="34"/>
      <c r="G8" s="30"/>
      <c r="H8" s="34"/>
      <c r="I8" s="30"/>
      <c r="J8" s="34"/>
      <c r="K8" s="30"/>
      <c r="L8" s="34"/>
      <c r="M8" s="30"/>
      <c r="N8" s="34"/>
      <c r="O8" s="30"/>
      <c r="P8" s="34"/>
      <c r="Q8" s="30"/>
      <c r="R8" s="34"/>
      <c r="S8" s="30"/>
      <c r="T8" s="34"/>
      <c r="U8" s="30"/>
      <c r="V8" s="34"/>
      <c r="W8" s="30"/>
      <c r="X8" s="34"/>
      <c r="Y8" s="30"/>
      <c r="Z8" s="34"/>
      <c r="AA8" s="30"/>
      <c r="AB8" s="34"/>
      <c r="AD8" s="34"/>
      <c r="AF8" s="34"/>
      <c r="AG8" s="77"/>
      <c r="AH8" s="34"/>
      <c r="AJ8" s="34"/>
    </row>
    <row r="9" spans="2:36" ht="15.6" x14ac:dyDescent="0.3">
      <c r="B9" s="16" t="s">
        <v>4</v>
      </c>
      <c r="C9" s="15"/>
      <c r="D9" s="1">
        <v>316264</v>
      </c>
      <c r="E9" s="15"/>
      <c r="F9" s="1">
        <v>337035</v>
      </c>
      <c r="G9" s="15"/>
      <c r="H9" s="1">
        <v>229792</v>
      </c>
      <c r="I9" s="15"/>
      <c r="J9" s="1">
        <v>213906</v>
      </c>
      <c r="K9" s="15"/>
      <c r="L9" s="1">
        <v>144195</v>
      </c>
      <c r="M9" s="15"/>
      <c r="N9" s="1">
        <v>189778</v>
      </c>
      <c r="O9" s="15"/>
      <c r="P9" s="1">
        <v>288868</v>
      </c>
      <c r="Q9" s="15"/>
      <c r="R9" s="1">
        <v>248027</v>
      </c>
      <c r="S9" s="15"/>
      <c r="T9" s="1">
        <v>178544</v>
      </c>
      <c r="U9" s="15"/>
      <c r="V9" s="1">
        <v>151437</v>
      </c>
      <c r="W9" s="15"/>
      <c r="X9" s="1">
        <v>127219</v>
      </c>
      <c r="Y9" s="15"/>
      <c r="Z9" s="1">
        <v>223092</v>
      </c>
      <c r="AA9" s="15"/>
      <c r="AB9" s="1">
        <v>161208</v>
      </c>
      <c r="AC9" s="5"/>
      <c r="AD9" s="1">
        <v>131586</v>
      </c>
      <c r="AE9" s="5"/>
      <c r="AF9" s="1">
        <v>237153</v>
      </c>
      <c r="AG9" s="5"/>
      <c r="AH9" s="1">
        <v>46098</v>
      </c>
      <c r="AI9" s="5"/>
      <c r="AJ9" s="1">
        <v>32749</v>
      </c>
    </row>
    <row r="10" spans="2:36" ht="15.6" x14ac:dyDescent="0.3">
      <c r="B10" s="26" t="s">
        <v>5</v>
      </c>
      <c r="C10" s="15"/>
      <c r="D10" s="25">
        <f>D9/D6</f>
        <v>8.5937451174064206E-2</v>
      </c>
      <c r="E10" s="15"/>
      <c r="F10" s="25">
        <f>F9/F6</f>
        <v>9.6778695277259394E-2</v>
      </c>
      <c r="G10" s="15"/>
      <c r="H10" s="25">
        <f>H9/H6</f>
        <v>7.872611368953629E-2</v>
      </c>
      <c r="I10" s="15"/>
      <c r="J10" s="25">
        <f>J9/J6</f>
        <v>6.5790570405777099E-2</v>
      </c>
      <c r="K10" s="15"/>
      <c r="L10" s="25">
        <f>L9/L6</f>
        <v>4.7802738243748713E-2</v>
      </c>
      <c r="M10" s="15"/>
      <c r="N10" s="25">
        <f>N9/N6</f>
        <v>6.5387725597438495E-2</v>
      </c>
      <c r="O10" s="15"/>
      <c r="P10" s="25">
        <f>P9/P6</f>
        <v>0.11581900403867797</v>
      </c>
      <c r="Q10" s="15"/>
      <c r="R10" s="25">
        <f>R9/R6</f>
        <v>0.10939364148108159</v>
      </c>
      <c r="S10" s="15"/>
      <c r="T10" s="25">
        <f>T9/T6</f>
        <v>8.5003870650754945E-2</v>
      </c>
      <c r="U10" s="15"/>
      <c r="V10" s="25">
        <f>V9/V6</f>
        <v>8.0551895671951965E-2</v>
      </c>
      <c r="W10" s="15"/>
      <c r="X10" s="25">
        <f>X9/X6</f>
        <v>7.423753045355741E-2</v>
      </c>
      <c r="Y10" s="15"/>
      <c r="Z10" s="25">
        <f>Z9/Z6</f>
        <v>8.6967097892365883E-2</v>
      </c>
      <c r="AA10" s="15"/>
      <c r="AB10" s="25">
        <f>AB9/AB6</f>
        <v>7.9297728518120988E-2</v>
      </c>
      <c r="AC10" s="5"/>
      <c r="AD10" s="25">
        <f>AD9/AD6</f>
        <v>9.7268288716491166E-2</v>
      </c>
      <c r="AE10" s="5"/>
      <c r="AF10" s="25">
        <f>AF9/AF6</f>
        <v>0.18255598235660897</v>
      </c>
      <c r="AG10" s="5"/>
      <c r="AH10" s="25">
        <v>0.63871530904909035</v>
      </c>
      <c r="AI10" s="5"/>
      <c r="AJ10" s="25">
        <v>0.24512724550898204</v>
      </c>
    </row>
    <row r="11" spans="2:36" ht="15.6" x14ac:dyDescent="0.3">
      <c r="B11" s="22"/>
      <c r="C11" s="15"/>
      <c r="D11" s="7"/>
      <c r="E11" s="15"/>
      <c r="F11" s="7"/>
      <c r="G11" s="15"/>
      <c r="H11" s="7"/>
      <c r="I11" s="15"/>
      <c r="J11" s="7"/>
      <c r="K11" s="15"/>
      <c r="L11" s="7"/>
      <c r="M11" s="15"/>
      <c r="N11" s="7"/>
      <c r="O11" s="15"/>
      <c r="P11" s="7"/>
      <c r="Q11" s="15"/>
      <c r="R11" s="7"/>
      <c r="S11" s="15"/>
      <c r="T11" s="7"/>
      <c r="U11" s="15"/>
      <c r="V11" s="7"/>
      <c r="W11" s="15"/>
      <c r="X11" s="7"/>
      <c r="Y11" s="15"/>
      <c r="Z11" s="7"/>
      <c r="AA11" s="15"/>
      <c r="AB11" s="7"/>
      <c r="AC11" s="5"/>
      <c r="AD11" s="7"/>
      <c r="AE11" s="5"/>
      <c r="AF11" s="7"/>
      <c r="AG11" s="5"/>
      <c r="AH11" s="7"/>
      <c r="AI11" s="5"/>
      <c r="AJ11" s="7"/>
    </row>
    <row r="12" spans="2:36" ht="15.6" x14ac:dyDescent="0.3">
      <c r="B12" s="16"/>
      <c r="C12" s="30"/>
      <c r="D12" s="34"/>
      <c r="E12" s="30"/>
      <c r="F12" s="34"/>
      <c r="G12" s="30"/>
      <c r="H12" s="34"/>
      <c r="I12" s="30"/>
      <c r="J12" s="34"/>
      <c r="K12" s="30"/>
      <c r="L12" s="34"/>
      <c r="M12" s="30"/>
      <c r="N12" s="34"/>
      <c r="O12" s="30"/>
      <c r="P12" s="34"/>
      <c r="Q12" s="30"/>
      <c r="R12" s="34"/>
      <c r="S12" s="30"/>
      <c r="T12" s="34"/>
      <c r="U12" s="30"/>
      <c r="V12" s="34"/>
      <c r="W12" s="30"/>
      <c r="X12" s="34"/>
      <c r="Y12" s="30"/>
      <c r="Z12" s="34"/>
      <c r="AA12" s="30"/>
      <c r="AB12" s="34"/>
      <c r="AD12" s="34"/>
      <c r="AF12" s="34"/>
      <c r="AG12" s="77"/>
      <c r="AH12" s="34"/>
      <c r="AJ12" s="34"/>
    </row>
    <row r="13" spans="2:36" ht="15.6" x14ac:dyDescent="0.3">
      <c r="B13" s="30" t="s">
        <v>6</v>
      </c>
      <c r="D13" s="34">
        <v>223267</v>
      </c>
      <c r="F13" s="34">
        <v>208056</v>
      </c>
      <c r="H13" s="34">
        <v>152765</v>
      </c>
      <c r="J13" s="34">
        <v>74805</v>
      </c>
      <c r="L13" s="34">
        <v>62291</v>
      </c>
      <c r="N13" s="34">
        <v>95733</v>
      </c>
      <c r="P13" s="34">
        <v>208666</v>
      </c>
      <c r="R13" s="34">
        <v>143728</v>
      </c>
      <c r="T13" s="34">
        <v>109475</v>
      </c>
      <c r="V13" s="34">
        <v>67837</v>
      </c>
      <c r="X13" s="34">
        <v>52429</v>
      </c>
      <c r="Z13" s="34">
        <v>110581</v>
      </c>
      <c r="AB13" s="34">
        <v>114857</v>
      </c>
      <c r="AD13" s="34">
        <v>81080</v>
      </c>
      <c r="AF13" s="34">
        <v>90516</v>
      </c>
      <c r="AG13" s="77"/>
      <c r="AH13" s="34">
        <v>23572</v>
      </c>
      <c r="AJ13" s="34">
        <v>11099</v>
      </c>
    </row>
    <row r="14" spans="2:36" x14ac:dyDescent="0.25">
      <c r="B14" s="26" t="s">
        <v>5</v>
      </c>
      <c r="C14" s="5"/>
      <c r="D14" s="25">
        <f>D13/D6</f>
        <v>6.0667660281536293E-2</v>
      </c>
      <c r="E14" s="5"/>
      <c r="F14" s="25">
        <f>F13/F6</f>
        <v>5.9742721748796065E-2</v>
      </c>
      <c r="G14" s="5"/>
      <c r="H14" s="25">
        <f>H13/H6</f>
        <v>5.2336873162607975E-2</v>
      </c>
      <c r="I14" s="5"/>
      <c r="J14" s="25">
        <f>J13/J6</f>
        <v>2.3007599689602705E-2</v>
      </c>
      <c r="K14" s="5"/>
      <c r="L14" s="25">
        <f>L13/L6</f>
        <v>2.0650371843277168E-2</v>
      </c>
      <c r="M14" s="5"/>
      <c r="N14" s="25">
        <f>N13/N6</f>
        <v>3.2984661734340011E-2</v>
      </c>
      <c r="O14" s="5"/>
      <c r="P14" s="25">
        <f>P13/P6</f>
        <v>8.3662739717569184E-2</v>
      </c>
      <c r="Q14" s="5"/>
      <c r="R14" s="25">
        <f>R13/R6</f>
        <v>6.3392006929862049E-2</v>
      </c>
      <c r="S14" s="5"/>
      <c r="T14" s="25">
        <f>T13/T6</f>
        <v>5.2120478646671957E-2</v>
      </c>
      <c r="U14" s="5"/>
      <c r="V14" s="25">
        <f>V13/V6</f>
        <v>3.6083644992295182E-2</v>
      </c>
      <c r="W14" s="5"/>
      <c r="X14" s="25">
        <f>X13/X6</f>
        <v>3.0594482617765914E-2</v>
      </c>
      <c r="Y14" s="5"/>
      <c r="Z14" s="25">
        <f>Z13/Z6</f>
        <v>4.3107366700893407E-2</v>
      </c>
      <c r="AA14" s="5"/>
      <c r="AB14" s="25">
        <f>AB13/AB6</f>
        <v>5.6497811550331394E-2</v>
      </c>
      <c r="AC14" s="5"/>
      <c r="AD14" s="25">
        <f>AD13/AD6</f>
        <v>5.9934285175726174E-2</v>
      </c>
      <c r="AE14" s="5"/>
      <c r="AF14" s="25">
        <f>AF13/AF6</f>
        <v>6.9677538546806556E-2</v>
      </c>
      <c r="AG14" s="5"/>
      <c r="AH14" s="25">
        <v>0.32660413173901598</v>
      </c>
      <c r="AI14" s="5"/>
      <c r="AJ14" s="25">
        <v>8.3076347305389223E-2</v>
      </c>
    </row>
    <row r="15" spans="2:36" x14ac:dyDescent="0.25">
      <c r="B15" s="7"/>
      <c r="C15" s="5"/>
      <c r="D15" s="7"/>
      <c r="E15" s="5"/>
      <c r="F15" s="7"/>
      <c r="G15" s="5"/>
      <c r="H15" s="7"/>
      <c r="I15" s="5"/>
      <c r="J15" s="7"/>
      <c r="K15" s="5"/>
      <c r="L15" s="7"/>
      <c r="M15" s="5"/>
      <c r="N15" s="7"/>
      <c r="O15" s="5"/>
      <c r="P15" s="7"/>
      <c r="Q15" s="5"/>
      <c r="R15" s="7"/>
      <c r="S15" s="5"/>
      <c r="T15" s="7"/>
      <c r="U15" s="5"/>
      <c r="V15" s="7"/>
      <c r="W15" s="5"/>
      <c r="X15" s="7"/>
      <c r="Y15" s="5"/>
      <c r="Z15" s="7"/>
      <c r="AA15" s="5"/>
      <c r="AB15" s="7"/>
      <c r="AC15" s="5"/>
      <c r="AD15" s="7"/>
      <c r="AE15" s="5"/>
      <c r="AF15" s="7"/>
      <c r="AG15" s="5"/>
      <c r="AH15" s="7"/>
      <c r="AI15" s="5"/>
      <c r="AJ15" s="7"/>
    </row>
    <row r="16" spans="2:36" x14ac:dyDescent="0.25">
      <c r="B16" s="1"/>
      <c r="D16" s="34"/>
      <c r="F16" s="34"/>
      <c r="H16" s="34"/>
      <c r="J16" s="34"/>
      <c r="L16" s="34"/>
      <c r="N16" s="34"/>
      <c r="P16" s="34"/>
      <c r="R16" s="34"/>
      <c r="T16" s="34"/>
      <c r="V16" s="34"/>
      <c r="X16" s="34"/>
      <c r="Z16" s="34"/>
      <c r="AB16" s="34"/>
      <c r="AD16" s="34"/>
      <c r="AF16" s="34"/>
      <c r="AG16" s="77"/>
      <c r="AH16" s="34"/>
      <c r="AJ16" s="34"/>
    </row>
    <row r="17" spans="1:36" ht="15.6" x14ac:dyDescent="0.3">
      <c r="B17" s="30" t="s">
        <v>7</v>
      </c>
      <c r="C17" s="30"/>
      <c r="D17" s="34">
        <v>366820</v>
      </c>
      <c r="E17" s="30"/>
      <c r="F17" s="34">
        <v>231799</v>
      </c>
      <c r="G17" s="30"/>
      <c r="H17" s="34">
        <v>895317</v>
      </c>
      <c r="I17" s="30"/>
      <c r="J17" s="34">
        <v>129793</v>
      </c>
      <c r="K17" s="30"/>
      <c r="L17" s="34">
        <v>129712</v>
      </c>
      <c r="M17" s="30"/>
      <c r="N17" s="34">
        <v>163446</v>
      </c>
      <c r="O17" s="30"/>
      <c r="P17" s="34">
        <v>257365</v>
      </c>
      <c r="Q17" s="30"/>
      <c r="R17" s="34">
        <v>183083</v>
      </c>
      <c r="S17" s="30"/>
      <c r="T17" s="34">
        <v>120903</v>
      </c>
      <c r="U17" s="30"/>
      <c r="V17" s="34">
        <v>65341</v>
      </c>
      <c r="W17" s="30"/>
      <c r="X17" s="34">
        <v>97367</v>
      </c>
      <c r="Y17" s="30"/>
      <c r="Z17" s="34">
        <v>27195</v>
      </c>
      <c r="AA17" s="30"/>
      <c r="AB17" s="34">
        <v>161952</v>
      </c>
      <c r="AD17" s="34">
        <v>129538</v>
      </c>
      <c r="AF17" s="34">
        <v>75095</v>
      </c>
      <c r="AG17" s="77"/>
      <c r="AH17" s="34">
        <v>25196</v>
      </c>
      <c r="AJ17" s="34">
        <v>14156</v>
      </c>
    </row>
    <row r="18" spans="1:36" ht="15.6" x14ac:dyDescent="0.3">
      <c r="B18" s="26" t="s">
        <v>5</v>
      </c>
      <c r="C18" s="15"/>
      <c r="D18" s="25">
        <f>D17/D6</f>
        <v>9.9674878707884024E-2</v>
      </c>
      <c r="E18" s="15"/>
      <c r="F18" s="25">
        <f>F17/F6</f>
        <v>6.6560460446462383E-2</v>
      </c>
      <c r="G18" s="15"/>
      <c r="H18" s="25">
        <f>H17/H6</f>
        <v>0.30673316708229426</v>
      </c>
      <c r="I18" s="15"/>
      <c r="J18" s="25">
        <f>J17/J6</f>
        <v>3.9920130826984881E-2</v>
      </c>
      <c r="K18" s="15"/>
      <c r="L18" s="25">
        <f>L17/L6</f>
        <v>4.3001413246458842E-2</v>
      </c>
      <c r="M18" s="15"/>
      <c r="N18" s="25">
        <f>N17/N6</f>
        <v>5.6315074444872069E-2</v>
      </c>
      <c r="O18" s="15"/>
      <c r="P18" s="25">
        <f>P17/P6</f>
        <v>0.10318816197853121</v>
      </c>
      <c r="Q18" s="15"/>
      <c r="R18" s="25">
        <f>R17/R6</f>
        <v>8.0749741210758758E-2</v>
      </c>
      <c r="S18" s="15"/>
      <c r="T18" s="25">
        <f>T17/T6</f>
        <v>5.7561290064567977E-2</v>
      </c>
      <c r="U18" s="15"/>
      <c r="V18" s="25">
        <f>V17/V6</f>
        <v>3.4755980474395383E-2</v>
      </c>
      <c r="W18" s="15"/>
      <c r="X18" s="25">
        <f>X17/X6</f>
        <v>5.6817657957313958E-2</v>
      </c>
      <c r="Y18" s="15"/>
      <c r="Z18" s="25">
        <f>Z17/Z6</f>
        <v>1.060132244626831E-2</v>
      </c>
      <c r="AA18" s="15"/>
      <c r="AB18" s="25">
        <f>AB17/AB6</f>
        <v>7.9663699872008401E-2</v>
      </c>
      <c r="AC18" s="5"/>
      <c r="AD18" s="25">
        <f>AD17/AD6</f>
        <v>9.575440840026167E-2</v>
      </c>
      <c r="AE18" s="24"/>
      <c r="AF18" s="25">
        <f>AF17/AF6</f>
        <v>5.7806738666892468E-2</v>
      </c>
      <c r="AG18" s="5"/>
      <c r="AH18" s="25">
        <v>0.34910562121569005</v>
      </c>
      <c r="AI18" s="5"/>
      <c r="AJ18" s="25">
        <v>0.10595808383233533</v>
      </c>
    </row>
    <row r="19" spans="1:36" ht="15.6" x14ac:dyDescent="0.3">
      <c r="B19" s="7"/>
      <c r="C19" s="15"/>
      <c r="D19" s="7"/>
      <c r="E19" s="15"/>
      <c r="F19" s="7"/>
      <c r="G19" s="15"/>
      <c r="H19" s="7"/>
      <c r="I19" s="15"/>
      <c r="J19" s="7"/>
      <c r="K19" s="15"/>
      <c r="L19" s="7"/>
      <c r="M19" s="15"/>
      <c r="N19" s="7"/>
      <c r="O19" s="15"/>
      <c r="P19" s="7"/>
      <c r="Q19" s="15"/>
      <c r="R19" s="7"/>
      <c r="S19" s="15"/>
      <c r="T19" s="7"/>
      <c r="U19" s="15"/>
      <c r="V19" s="7"/>
      <c r="W19" s="15"/>
      <c r="X19" s="7"/>
      <c r="Y19" s="15"/>
      <c r="Z19" s="7"/>
      <c r="AA19" s="15"/>
      <c r="AB19" s="7"/>
      <c r="AC19" s="5"/>
      <c r="AD19" s="7"/>
      <c r="AE19" s="5"/>
      <c r="AF19" s="7"/>
      <c r="AG19" s="5"/>
      <c r="AH19" s="7"/>
      <c r="AI19" s="5"/>
      <c r="AJ19" s="7"/>
    </row>
    <row r="20" spans="1:36" ht="15.6" x14ac:dyDescent="0.3">
      <c r="B20" s="1"/>
      <c r="C20" s="30"/>
      <c r="D20" s="34"/>
      <c r="E20" s="30"/>
      <c r="F20" s="34"/>
      <c r="G20" s="30"/>
      <c r="H20" s="34"/>
      <c r="I20" s="30"/>
      <c r="J20" s="34"/>
      <c r="K20" s="30"/>
      <c r="L20" s="34"/>
      <c r="M20" s="30"/>
      <c r="N20" s="34"/>
      <c r="O20" s="30"/>
      <c r="P20" s="34"/>
      <c r="Q20" s="30"/>
      <c r="R20" s="34"/>
      <c r="S20" s="30"/>
      <c r="T20" s="34"/>
      <c r="U20" s="30"/>
      <c r="V20" s="34"/>
      <c r="W20" s="30"/>
      <c r="X20" s="34"/>
      <c r="Y20" s="30"/>
      <c r="Z20" s="34"/>
      <c r="AA20" s="30"/>
      <c r="AB20" s="34"/>
      <c r="AD20" s="34"/>
      <c r="AF20" s="34"/>
      <c r="AG20" s="77"/>
      <c r="AH20" s="34"/>
      <c r="AJ20" s="34"/>
    </row>
    <row r="21" spans="1:36" ht="15.6" x14ac:dyDescent="0.3">
      <c r="B21" s="16" t="s">
        <v>8</v>
      </c>
      <c r="C21" s="30"/>
      <c r="D21" s="34">
        <v>308211</v>
      </c>
      <c r="E21" s="30"/>
      <c r="F21" s="34">
        <v>176704</v>
      </c>
      <c r="G21" s="30"/>
      <c r="H21" s="34">
        <v>761779</v>
      </c>
      <c r="I21" s="30"/>
      <c r="J21" s="34">
        <v>108652</v>
      </c>
      <c r="K21" s="30"/>
      <c r="L21" s="34">
        <v>105136</v>
      </c>
      <c r="M21" s="30"/>
      <c r="N21" s="34">
        <v>142928</v>
      </c>
      <c r="O21" s="30"/>
      <c r="P21" s="34">
        <v>216781</v>
      </c>
      <c r="Q21" s="30"/>
      <c r="R21" s="34">
        <v>153388</v>
      </c>
      <c r="S21" s="30"/>
      <c r="T21" s="34">
        <v>97934</v>
      </c>
      <c r="U21" s="30"/>
      <c r="V21" s="34">
        <v>51220</v>
      </c>
      <c r="W21" s="30"/>
      <c r="X21" s="34">
        <v>84862</v>
      </c>
      <c r="Y21" s="30"/>
      <c r="Z21" s="34">
        <v>18471</v>
      </c>
      <c r="AA21" s="30"/>
      <c r="AB21" s="34">
        <v>138977</v>
      </c>
      <c r="AD21" s="34">
        <v>112442</v>
      </c>
      <c r="AF21" s="34">
        <v>55315</v>
      </c>
      <c r="AG21" s="77"/>
      <c r="AH21" s="34">
        <v>19864</v>
      </c>
      <c r="AJ21" s="34">
        <v>12461</v>
      </c>
    </row>
    <row r="22" spans="1:36" x14ac:dyDescent="0.25">
      <c r="A22" s="37" t="s">
        <v>33</v>
      </c>
      <c r="B22" s="26" t="s">
        <v>5</v>
      </c>
      <c r="C22" s="5"/>
      <c r="D22" s="25">
        <f>(D21/D6)</f>
        <v>8.3749234069668069E-2</v>
      </c>
      <c r="E22" s="5"/>
      <c r="F22" s="25">
        <f>(F21/F6)</f>
        <v>5.0740079132057039E-2</v>
      </c>
      <c r="G22" s="5"/>
      <c r="H22" s="25">
        <f>(H21/H6)</f>
        <v>0.26098341178240003</v>
      </c>
      <c r="I22" s="5"/>
      <c r="J22" s="25">
        <f>(J21/J6)</f>
        <v>3.3417842677290463E-2</v>
      </c>
      <c r="K22" s="5"/>
      <c r="L22" s="25">
        <f>(L21/L6)</f>
        <v>3.4854112056553727E-2</v>
      </c>
      <c r="M22" s="5"/>
      <c r="N22" s="25">
        <f>(N21/N6)</f>
        <v>4.9245628282470512E-2</v>
      </c>
      <c r="O22" s="5"/>
      <c r="P22" s="25">
        <f>(P21/P6)</f>
        <v>8.6916375349670602E-2</v>
      </c>
      <c r="Q22" s="5"/>
      <c r="R22" s="25">
        <f>(R21/R6)</f>
        <v>6.7652601851815097E-2</v>
      </c>
      <c r="S22" s="5"/>
      <c r="T22" s="25">
        <f>(T21/T6)</f>
        <v>4.6625868515945842E-2</v>
      </c>
      <c r="U22" s="5"/>
      <c r="V22" s="25">
        <f>(V21/V6)</f>
        <v>2.7244782294402161E-2</v>
      </c>
      <c r="W22" s="5"/>
      <c r="X22" s="25">
        <f>(X21/X6)</f>
        <v>4.9520475002552994E-2</v>
      </c>
      <c r="Y22" s="5"/>
      <c r="Z22" s="25">
        <f>(Z21/Z6)</f>
        <v>7.2004790183865406E-3</v>
      </c>
      <c r="AA22" s="5"/>
      <c r="AB22" s="25">
        <f>(AB21/AB6)</f>
        <v>6.8362366732810417E-2</v>
      </c>
      <c r="AC22" s="20"/>
      <c r="AD22" s="25">
        <f>(AD21/AD6)</f>
        <v>8.3117055916736585E-2</v>
      </c>
      <c r="AE22" s="20"/>
      <c r="AF22" s="25">
        <f>(AF21/AF6)</f>
        <v>4.2580461407006553E-2</v>
      </c>
      <c r="AG22" s="20"/>
      <c r="AH22" s="25">
        <v>0.27522757818020588</v>
      </c>
      <c r="AI22" s="89"/>
      <c r="AJ22" s="25">
        <v>9.3270958083832331E-2</v>
      </c>
    </row>
    <row r="23" spans="1:36" x14ac:dyDescent="0.25">
      <c r="B23" s="1"/>
      <c r="C23" s="5"/>
      <c r="D23" s="1"/>
      <c r="E23" s="5"/>
      <c r="F23" s="1"/>
      <c r="G23" s="5"/>
      <c r="H23" s="1"/>
      <c r="I23" s="5"/>
      <c r="J23" s="1"/>
      <c r="K23" s="5"/>
      <c r="L23" s="1"/>
      <c r="M23" s="5"/>
      <c r="N23" s="1"/>
      <c r="O23" s="5"/>
      <c r="P23" s="1"/>
      <c r="Q23" s="5"/>
      <c r="R23" s="1"/>
      <c r="S23" s="5"/>
      <c r="T23" s="1"/>
      <c r="U23" s="5"/>
      <c r="V23" s="1"/>
      <c r="W23" s="5"/>
      <c r="X23" s="1"/>
      <c r="Y23" s="5"/>
      <c r="Z23" s="1"/>
      <c r="AA23" s="5"/>
      <c r="AB23" s="1"/>
      <c r="AC23" s="5"/>
      <c r="AD23" s="1"/>
      <c r="AE23" s="5"/>
      <c r="AF23" s="1"/>
      <c r="AG23" s="20"/>
      <c r="AH23" s="1"/>
      <c r="AI23" s="89"/>
      <c r="AJ23" s="1"/>
    </row>
    <row r="24" spans="1:36" x14ac:dyDescent="0.25">
      <c r="AG24" s="20"/>
      <c r="AI24" s="89"/>
    </row>
    <row r="25" spans="1:36" x14ac:dyDescent="0.25">
      <c r="AG25"/>
      <c r="AI25"/>
    </row>
    <row r="26" spans="1:36" x14ac:dyDescent="0.25">
      <c r="AG26" s="5"/>
      <c r="AI26" s="5"/>
    </row>
    <row r="27" spans="1:36" ht="15.6" x14ac:dyDescent="0.3">
      <c r="B27" s="28" t="s">
        <v>10</v>
      </c>
      <c r="C27" s="17"/>
      <c r="D27" s="6"/>
      <c r="E27" s="17"/>
      <c r="F27" s="6"/>
      <c r="G27" s="17"/>
      <c r="H27" s="6"/>
      <c r="I27" s="17"/>
      <c r="J27" s="6"/>
      <c r="K27" s="17"/>
      <c r="L27" s="6"/>
      <c r="M27" s="17"/>
      <c r="N27" s="6"/>
      <c r="O27" s="17"/>
      <c r="P27" s="6"/>
      <c r="Q27" s="17"/>
      <c r="R27" s="6"/>
      <c r="S27" s="17"/>
      <c r="T27" s="6"/>
      <c r="U27" s="17"/>
      <c r="V27" s="6"/>
      <c r="W27" s="17"/>
      <c r="X27" s="6"/>
      <c r="Y27" s="17"/>
      <c r="Z27" s="6"/>
      <c r="AA27" s="17"/>
      <c r="AB27" s="6"/>
      <c r="AC27" s="17"/>
      <c r="AD27" s="6"/>
      <c r="AE27" s="17"/>
      <c r="AF27" s="6"/>
      <c r="AG27" s="81"/>
      <c r="AH27" s="6"/>
      <c r="AI27" s="81"/>
      <c r="AJ27" s="6"/>
    </row>
    <row r="28" spans="1:36" ht="15.6" x14ac:dyDescent="0.3">
      <c r="B28" s="14" t="s">
        <v>2</v>
      </c>
      <c r="C28" s="45"/>
      <c r="D28" s="65">
        <v>2023</v>
      </c>
      <c r="E28" s="45"/>
      <c r="F28" s="65">
        <v>2022</v>
      </c>
      <c r="G28" s="45"/>
      <c r="H28" s="65">
        <f>H4</f>
        <v>2021</v>
      </c>
      <c r="I28" s="45"/>
      <c r="J28" s="65">
        <f>J4</f>
        <v>2020</v>
      </c>
      <c r="K28" s="45"/>
      <c r="L28" s="65">
        <f>L4</f>
        <v>2019</v>
      </c>
      <c r="M28" s="45"/>
      <c r="N28" s="65">
        <f>N4</f>
        <v>2018</v>
      </c>
      <c r="O28" s="45"/>
      <c r="P28" s="65">
        <f>P4</f>
        <v>2017</v>
      </c>
      <c r="Q28" s="45"/>
      <c r="R28" s="65">
        <f>R4</f>
        <v>2016</v>
      </c>
      <c r="S28" s="45"/>
      <c r="T28" s="65">
        <f>T4</f>
        <v>2015</v>
      </c>
      <c r="U28" s="66"/>
      <c r="V28" s="65">
        <f>V4</f>
        <v>2014</v>
      </c>
      <c r="W28" s="66"/>
      <c r="X28" s="65">
        <f>X4</f>
        <v>2013</v>
      </c>
      <c r="Y28" s="67"/>
      <c r="Z28" s="65">
        <f>Z4</f>
        <v>2012</v>
      </c>
      <c r="AA28" s="67"/>
      <c r="AB28" s="65">
        <f>AB4</f>
        <v>2011</v>
      </c>
      <c r="AC28" s="67"/>
      <c r="AD28" s="65">
        <f>AD4</f>
        <v>2010</v>
      </c>
      <c r="AE28" s="67"/>
      <c r="AF28" s="65">
        <f>AF4</f>
        <v>2009</v>
      </c>
      <c r="AG28" s="88"/>
      <c r="AH28" s="65">
        <v>2008</v>
      </c>
      <c r="AI28" s="88"/>
      <c r="AJ28" s="65">
        <v>2007</v>
      </c>
    </row>
    <row r="29" spans="1:36" ht="15.6" x14ac:dyDescent="0.3">
      <c r="B29" s="21" t="s">
        <v>11</v>
      </c>
      <c r="C29" s="31"/>
      <c r="D29" s="40">
        <v>1521966</v>
      </c>
      <c r="E29" s="31"/>
      <c r="F29" s="40">
        <v>1431308</v>
      </c>
      <c r="G29" s="31"/>
      <c r="H29" s="40">
        <v>1274108</v>
      </c>
      <c r="I29" s="31"/>
      <c r="J29" s="40">
        <v>1848878</v>
      </c>
      <c r="K29" s="31"/>
      <c r="L29" s="40">
        <v>1422770</v>
      </c>
      <c r="M29" s="31"/>
      <c r="N29" s="40">
        <v>1471597</v>
      </c>
      <c r="O29" s="31"/>
      <c r="P29" s="40">
        <v>1435384</v>
      </c>
      <c r="Q29" s="31"/>
      <c r="R29" s="40">
        <v>1340693</v>
      </c>
      <c r="S29" s="31"/>
      <c r="T29" s="40">
        <v>1194802</v>
      </c>
      <c r="U29" s="31"/>
      <c r="V29" s="40">
        <v>1140622</v>
      </c>
      <c r="W29" s="31"/>
      <c r="X29" s="40">
        <v>1267398</v>
      </c>
      <c r="Y29" s="31"/>
      <c r="Z29" s="40">
        <v>1354939</v>
      </c>
      <c r="AA29" s="31"/>
      <c r="AB29" s="40">
        <v>1289121</v>
      </c>
      <c r="AC29" s="40"/>
      <c r="AD29" s="40">
        <v>1171302</v>
      </c>
      <c r="AE29" s="40"/>
      <c r="AF29" s="40">
        <v>704443</v>
      </c>
      <c r="AG29" s="83"/>
      <c r="AH29" s="40">
        <v>628228</v>
      </c>
      <c r="AI29" s="83"/>
      <c r="AJ29" s="40">
        <v>637957</v>
      </c>
    </row>
    <row r="30" spans="1:36" ht="15.6" x14ac:dyDescent="0.3">
      <c r="B30" s="21" t="s">
        <v>12</v>
      </c>
      <c r="C30" s="31"/>
      <c r="D30" s="34">
        <v>4841099</v>
      </c>
      <c r="E30" s="31"/>
      <c r="F30" s="34">
        <v>4611784</v>
      </c>
      <c r="G30" s="31"/>
      <c r="H30" s="34">
        <v>4757522</v>
      </c>
      <c r="I30" s="31"/>
      <c r="J30" s="34">
        <v>3475527</v>
      </c>
      <c r="K30" s="31"/>
      <c r="L30" s="34">
        <v>2662387</v>
      </c>
      <c r="M30" s="31"/>
      <c r="N30" s="34">
        <v>2741461</v>
      </c>
      <c r="O30" s="31"/>
      <c r="P30" s="34">
        <v>2673831</v>
      </c>
      <c r="Q30" s="31"/>
      <c r="R30" s="34">
        <v>2700938</v>
      </c>
      <c r="S30" s="31"/>
      <c r="T30" s="34">
        <v>2397550</v>
      </c>
      <c r="U30" s="31"/>
      <c r="V30" s="34">
        <v>1774944</v>
      </c>
      <c r="W30" s="31"/>
      <c r="X30" s="34">
        <v>1513319</v>
      </c>
      <c r="Y30" s="31"/>
      <c r="Z30" s="34">
        <v>2039469</v>
      </c>
      <c r="AA30" s="31"/>
      <c r="AB30" s="34">
        <v>1978588</v>
      </c>
      <c r="AC30" s="19"/>
      <c r="AD30" s="34">
        <v>1572246</v>
      </c>
      <c r="AF30" s="34">
        <v>1596449</v>
      </c>
      <c r="AG30" s="77"/>
      <c r="AH30" s="34">
        <v>108180</v>
      </c>
      <c r="AJ30" s="34">
        <v>258308</v>
      </c>
    </row>
    <row r="31" spans="1:36" ht="15.6" x14ac:dyDescent="0.3">
      <c r="B31" s="21" t="s">
        <v>13</v>
      </c>
      <c r="C31" s="31"/>
      <c r="D31" s="40">
        <v>2548707</v>
      </c>
      <c r="E31" s="31"/>
      <c r="F31" s="40">
        <v>1886958</v>
      </c>
      <c r="G31" s="31"/>
      <c r="H31" s="40">
        <v>2762090</v>
      </c>
      <c r="I31" s="31"/>
      <c r="J31" s="40">
        <v>1398225</v>
      </c>
      <c r="K31" s="31"/>
      <c r="L31" s="40">
        <v>300862</v>
      </c>
      <c r="M31" s="31"/>
      <c r="N31" s="40">
        <v>608978</v>
      </c>
      <c r="O31" s="31"/>
      <c r="P31" s="40">
        <v>902659</v>
      </c>
      <c r="Q31" s="31"/>
      <c r="R31" s="40">
        <v>1473995</v>
      </c>
      <c r="S31" s="31"/>
      <c r="T31" s="40">
        <v>1209202</v>
      </c>
      <c r="U31" s="31"/>
      <c r="V31" s="40">
        <v>641909</v>
      </c>
      <c r="W31" s="31"/>
      <c r="X31" s="40">
        <v>507815</v>
      </c>
      <c r="Y31" s="31"/>
      <c r="Z31" s="40">
        <v>268656</v>
      </c>
      <c r="AA31" s="31"/>
      <c r="AB31" s="40">
        <v>588204</v>
      </c>
      <c r="AC31" s="40"/>
      <c r="AD31" s="1">
        <v>513992</v>
      </c>
      <c r="AE31" s="40"/>
      <c r="AF31" s="40">
        <v>650866</v>
      </c>
      <c r="AG31" s="83"/>
      <c r="AH31" s="40">
        <v>11570</v>
      </c>
      <c r="AI31" s="83"/>
      <c r="AJ31" s="40">
        <v>26661</v>
      </c>
    </row>
    <row r="32" spans="1:36" ht="15.6" x14ac:dyDescent="0.3">
      <c r="B32" s="2" t="s">
        <v>14</v>
      </c>
      <c r="C32" s="30"/>
      <c r="D32" s="35">
        <f>D29+D30</f>
        <v>6363065</v>
      </c>
      <c r="E32" s="30"/>
      <c r="F32" s="35">
        <f>F29+F30</f>
        <v>6043092</v>
      </c>
      <c r="G32" s="30"/>
      <c r="H32" s="35">
        <f>H29+H30</f>
        <v>6031630</v>
      </c>
      <c r="I32" s="30"/>
      <c r="J32" s="35">
        <f>J29+J30</f>
        <v>5324405</v>
      </c>
      <c r="K32" s="30"/>
      <c r="L32" s="35">
        <f>L29+L30</f>
        <v>4085157</v>
      </c>
      <c r="M32" s="30"/>
      <c r="N32" s="35">
        <f>N29+N30</f>
        <v>4213058</v>
      </c>
      <c r="O32" s="30"/>
      <c r="P32" s="35">
        <f>P29+P30</f>
        <v>4109215</v>
      </c>
      <c r="Q32" s="30"/>
      <c r="R32" s="35">
        <f>R29+R30</f>
        <v>4041631</v>
      </c>
      <c r="S32" s="30"/>
      <c r="T32" s="35">
        <f>T29+T30</f>
        <v>3592352</v>
      </c>
      <c r="U32" s="30"/>
      <c r="V32" s="35">
        <f>V29+V30</f>
        <v>2915566</v>
      </c>
      <c r="W32" s="30"/>
      <c r="X32" s="35">
        <v>2780717</v>
      </c>
      <c r="Y32" s="30"/>
      <c r="Z32" s="35">
        <f>Z29+Z30</f>
        <v>3394408</v>
      </c>
      <c r="AA32" s="30"/>
      <c r="AB32" s="35">
        <f>AB29+AB30</f>
        <v>3267709</v>
      </c>
      <c r="AC32" s="30"/>
      <c r="AD32" s="35">
        <v>2743548</v>
      </c>
      <c r="AE32" s="30"/>
      <c r="AF32" s="35">
        <v>2300892</v>
      </c>
      <c r="AG32" s="84"/>
      <c r="AH32" s="35">
        <v>736408</v>
      </c>
      <c r="AI32" s="80"/>
      <c r="AJ32" s="35">
        <v>896265</v>
      </c>
    </row>
    <row r="33" spans="1:36" x14ac:dyDescent="0.25">
      <c r="B33" s="1"/>
      <c r="D33" s="34"/>
      <c r="F33" s="34"/>
      <c r="H33" s="34"/>
      <c r="J33" s="34"/>
      <c r="L33" s="34"/>
      <c r="N33" s="34"/>
      <c r="P33" s="34"/>
      <c r="R33" s="34"/>
      <c r="T33" s="34"/>
      <c r="V33" s="34"/>
      <c r="X33" s="34"/>
      <c r="Z33" s="34"/>
      <c r="AB33" s="34"/>
      <c r="AD33" s="34"/>
      <c r="AF33" s="34"/>
      <c r="AG33" s="77"/>
      <c r="AH33" s="34"/>
      <c r="AJ33" s="34"/>
    </row>
    <row r="34" spans="1:36" ht="15.6" x14ac:dyDescent="0.3">
      <c r="B34" s="30" t="s">
        <v>15</v>
      </c>
      <c r="C34" s="30"/>
      <c r="D34" s="35">
        <v>759935</v>
      </c>
      <c r="E34" s="30"/>
      <c r="F34" s="35">
        <v>625792</v>
      </c>
      <c r="G34" s="30"/>
      <c r="H34" s="35">
        <v>1202694</v>
      </c>
      <c r="I34" s="30"/>
      <c r="J34" s="35">
        <v>670583</v>
      </c>
      <c r="K34" s="30"/>
      <c r="L34" s="35">
        <v>551024</v>
      </c>
      <c r="M34" s="30"/>
      <c r="N34" s="35">
        <v>428947</v>
      </c>
      <c r="O34" s="30"/>
      <c r="P34" s="35">
        <v>502496</v>
      </c>
      <c r="Q34" s="30"/>
      <c r="R34" s="35">
        <v>439726</v>
      </c>
      <c r="S34" s="30"/>
      <c r="T34" s="35">
        <v>384423</v>
      </c>
      <c r="U34" s="30"/>
      <c r="V34" s="35">
        <v>336515</v>
      </c>
      <c r="W34" s="30"/>
      <c r="X34" s="35">
        <v>353138</v>
      </c>
      <c r="Y34" s="30"/>
      <c r="Z34" s="35">
        <v>283852</v>
      </c>
      <c r="AA34" s="30"/>
      <c r="AB34" s="35">
        <v>549795</v>
      </c>
      <c r="AC34" s="30"/>
      <c r="AD34" s="35">
        <v>529277</v>
      </c>
      <c r="AE34" s="30"/>
      <c r="AF34" s="35">
        <v>512686</v>
      </c>
      <c r="AG34" s="84"/>
      <c r="AH34" s="35">
        <v>542722</v>
      </c>
      <c r="AI34" s="80"/>
      <c r="AJ34" s="35">
        <v>509783</v>
      </c>
    </row>
    <row r="35" spans="1:36" x14ac:dyDescent="0.25">
      <c r="B35" s="1" t="s">
        <v>16</v>
      </c>
      <c r="D35" s="34">
        <v>145848</v>
      </c>
      <c r="F35" s="34">
        <v>145848</v>
      </c>
      <c r="H35" s="34">
        <v>145848</v>
      </c>
      <c r="J35" s="34">
        <v>145848</v>
      </c>
      <c r="L35" s="34">
        <v>145848</v>
      </c>
      <c r="N35" s="34">
        <v>145848</v>
      </c>
      <c r="P35" s="34">
        <v>145848</v>
      </c>
      <c r="R35" s="34">
        <v>145848</v>
      </c>
      <c r="T35" s="34">
        <v>145848</v>
      </c>
      <c r="V35" s="34">
        <v>145848</v>
      </c>
      <c r="X35" s="34">
        <v>127650</v>
      </c>
      <c r="Z35" s="34">
        <v>127650</v>
      </c>
      <c r="AB35" s="34">
        <v>127650</v>
      </c>
      <c r="AD35" s="34">
        <v>127650</v>
      </c>
      <c r="AF35" s="34">
        <v>127650</v>
      </c>
      <c r="AG35" s="77"/>
      <c r="AH35" s="34">
        <v>127650</v>
      </c>
      <c r="AJ35" s="34">
        <v>127650</v>
      </c>
    </row>
    <row r="36" spans="1:36" x14ac:dyDescent="0.25">
      <c r="B36" s="1"/>
      <c r="D36" s="34"/>
      <c r="F36" s="34"/>
      <c r="H36" s="34"/>
      <c r="J36" s="34"/>
      <c r="L36" s="34"/>
      <c r="N36" s="34"/>
      <c r="P36" s="34"/>
      <c r="R36" s="34"/>
      <c r="T36" s="34"/>
      <c r="V36" s="34"/>
      <c r="X36" s="34"/>
      <c r="Z36" s="34"/>
      <c r="AB36" s="34"/>
      <c r="AD36" s="34"/>
      <c r="AF36" s="34"/>
      <c r="AG36" s="77"/>
      <c r="AH36" s="34"/>
      <c r="AJ36" s="34"/>
    </row>
    <row r="37" spans="1:36" ht="15.6" x14ac:dyDescent="0.3">
      <c r="B37" s="30" t="s">
        <v>17</v>
      </c>
      <c r="C37" s="30"/>
      <c r="D37" s="35">
        <f>D38+D39</f>
        <v>5603130</v>
      </c>
      <c r="E37" s="30"/>
      <c r="F37" s="35">
        <f>F38+F39</f>
        <v>5417300</v>
      </c>
      <c r="G37" s="30"/>
      <c r="H37" s="35">
        <f>H38+H39</f>
        <v>4828936</v>
      </c>
      <c r="I37" s="30"/>
      <c r="J37" s="35">
        <v>4653822</v>
      </c>
      <c r="K37" s="30"/>
      <c r="L37" s="35">
        <f>L38+L39</f>
        <v>3534133</v>
      </c>
      <c r="M37" s="30"/>
      <c r="N37" s="35">
        <f>N38+N39</f>
        <v>3784111</v>
      </c>
      <c r="O37" s="30"/>
      <c r="P37" s="35">
        <f>P38+P39</f>
        <v>3606719</v>
      </c>
      <c r="Q37" s="30"/>
      <c r="R37" s="35">
        <f>R38+R39</f>
        <v>3601905</v>
      </c>
      <c r="S37" s="30"/>
      <c r="T37" s="35">
        <f>T38+T39</f>
        <v>3207929</v>
      </c>
      <c r="U37" s="30"/>
      <c r="V37" s="35">
        <f>V38+V39</f>
        <v>2579051</v>
      </c>
      <c r="W37" s="30"/>
      <c r="X37" s="35">
        <v>2427579</v>
      </c>
      <c r="Y37" s="30"/>
      <c r="Z37" s="35">
        <v>3110556</v>
      </c>
      <c r="AA37" s="30"/>
      <c r="AB37" s="35">
        <v>2717914</v>
      </c>
      <c r="AC37" s="30"/>
      <c r="AD37" s="35">
        <v>2214271</v>
      </c>
      <c r="AE37" s="30"/>
      <c r="AF37" s="35">
        <v>1788206</v>
      </c>
      <c r="AG37" s="84"/>
      <c r="AH37" s="35">
        <v>193686</v>
      </c>
      <c r="AI37" s="80"/>
      <c r="AJ37" s="35">
        <v>386482</v>
      </c>
    </row>
    <row r="38" spans="1:36" x14ac:dyDescent="0.25">
      <c r="B38" s="29" t="s">
        <v>18</v>
      </c>
      <c r="D38" s="34">
        <v>874853</v>
      </c>
      <c r="F38" s="34">
        <v>839538</v>
      </c>
      <c r="H38" s="34">
        <v>854396</v>
      </c>
      <c r="J38" s="34">
        <v>746205</v>
      </c>
      <c r="L38" s="34">
        <v>574264</v>
      </c>
      <c r="N38" s="34">
        <v>479982</v>
      </c>
      <c r="P38" s="34">
        <v>430589</v>
      </c>
      <c r="R38" s="34">
        <v>396028</v>
      </c>
      <c r="T38" s="34">
        <v>325480</v>
      </c>
      <c r="V38" s="34">
        <v>295917</v>
      </c>
      <c r="X38" s="34">
        <v>22005</v>
      </c>
      <c r="Z38" s="34">
        <v>32333</v>
      </c>
      <c r="AB38" s="34">
        <v>20730</v>
      </c>
      <c r="AD38" s="34">
        <v>5905</v>
      </c>
      <c r="AF38" s="34">
        <v>15504</v>
      </c>
      <c r="AG38" s="77"/>
      <c r="AH38" s="34">
        <v>0</v>
      </c>
      <c r="AJ38" s="34">
        <v>4253</v>
      </c>
    </row>
    <row r="39" spans="1:36" x14ac:dyDescent="0.25">
      <c r="B39" s="29" t="s">
        <v>19</v>
      </c>
      <c r="D39" s="34">
        <v>4728277</v>
      </c>
      <c r="F39" s="34">
        <v>4577762</v>
      </c>
      <c r="H39" s="34">
        <v>3974540</v>
      </c>
      <c r="J39" s="34">
        <v>3907617</v>
      </c>
      <c r="L39" s="34">
        <v>2959869</v>
      </c>
      <c r="N39" s="34">
        <v>3304129</v>
      </c>
      <c r="P39" s="34">
        <v>3176130</v>
      </c>
      <c r="R39" s="34">
        <v>3205877</v>
      </c>
      <c r="T39" s="34">
        <v>2882449</v>
      </c>
      <c r="V39" s="34">
        <v>2283134</v>
      </c>
      <c r="X39" s="34">
        <v>1475637</v>
      </c>
      <c r="Z39" s="34">
        <v>1777945</v>
      </c>
      <c r="AB39" s="34">
        <v>1463306</v>
      </c>
      <c r="AD39" s="34">
        <v>1172106</v>
      </c>
      <c r="AF39" s="34">
        <v>1318426</v>
      </c>
      <c r="AG39" s="77"/>
      <c r="AH39" s="34">
        <v>115794</v>
      </c>
      <c r="AJ39" s="34">
        <v>261103</v>
      </c>
    </row>
    <row r="40" spans="1:36" x14ac:dyDescent="0.25">
      <c r="B40" s="1"/>
    </row>
    <row r="41" spans="1:36" x14ac:dyDescent="0.25">
      <c r="B41" s="29" t="s">
        <v>20</v>
      </c>
      <c r="D41" s="34">
        <v>25530098</v>
      </c>
      <c r="F41" s="34">
        <v>25530098</v>
      </c>
      <c r="H41" s="34">
        <v>25530098</v>
      </c>
      <c r="J41" s="34">
        <v>25530098</v>
      </c>
      <c r="L41" s="34">
        <v>25530098</v>
      </c>
      <c r="N41" s="34">
        <v>25530098</v>
      </c>
      <c r="P41" s="34">
        <v>25530098</v>
      </c>
      <c r="R41" s="34">
        <v>25530098</v>
      </c>
      <c r="T41" s="34">
        <v>25530098</v>
      </c>
      <c r="V41" s="34">
        <v>25530098</v>
      </c>
      <c r="X41" s="34">
        <v>25530098</v>
      </c>
      <c r="Z41" s="34">
        <f>AB41</f>
        <v>25530098</v>
      </c>
      <c r="AB41" s="34">
        <v>25530098</v>
      </c>
      <c r="AD41" s="34">
        <v>25530098</v>
      </c>
      <c r="AF41" s="34">
        <v>25530098</v>
      </c>
      <c r="AG41" s="77"/>
      <c r="AH41" s="34">
        <v>25530098</v>
      </c>
      <c r="AJ41" s="34">
        <v>25530098</v>
      </c>
    </row>
    <row r="42" spans="1:36" ht="15.6" x14ac:dyDescent="0.3">
      <c r="A42" s="36" t="s">
        <v>22</v>
      </c>
      <c r="B42" s="30" t="s">
        <v>21</v>
      </c>
      <c r="C42" s="30"/>
      <c r="D42" s="39">
        <f>D21*1000/D41</f>
        <v>12.072456596132142</v>
      </c>
      <c r="E42" s="30"/>
      <c r="F42" s="39">
        <f>F21*1000/F41</f>
        <v>6.9213992049697577</v>
      </c>
      <c r="G42" s="30"/>
      <c r="H42" s="39">
        <f>H21*1000/H41</f>
        <v>29.838467521746292</v>
      </c>
      <c r="I42" s="30"/>
      <c r="J42" s="39">
        <f>J21*1000/J41</f>
        <v>4.2558395192999257</v>
      </c>
      <c r="K42" s="30"/>
      <c r="L42" s="39">
        <f>L21*1000/L41</f>
        <v>4.1181197189293988</v>
      </c>
      <c r="M42" s="30"/>
      <c r="N42" s="39">
        <f>N21*1000/N41</f>
        <v>5.598411725642416</v>
      </c>
      <c r="O42" s="30"/>
      <c r="P42" s="39">
        <f>P21*1000/P41</f>
        <v>8.4911934141420069</v>
      </c>
      <c r="Q42" s="30"/>
      <c r="R42" s="39">
        <f>R21*1000/R41</f>
        <v>6.0081242147993326</v>
      </c>
      <c r="S42" s="30"/>
      <c r="T42" s="39">
        <f>T21*1000/T41</f>
        <v>3.8360213110031931</v>
      </c>
      <c r="U42" s="30"/>
      <c r="V42" s="39">
        <f>V21*1000/V41</f>
        <v>2.0062594354318577</v>
      </c>
      <c r="W42" s="30"/>
      <c r="X42" s="39">
        <f>X21*1000/X41</f>
        <v>3.3239982079191392</v>
      </c>
      <c r="Y42" s="30"/>
      <c r="Z42" s="39">
        <f>Z21*1000/Z41</f>
        <v>0.72349898539363222</v>
      </c>
      <c r="AA42" s="30"/>
      <c r="AB42" s="39">
        <f>AB21*1000/AB41</f>
        <v>5.4436532127687096</v>
      </c>
      <c r="AC42" s="30"/>
      <c r="AD42" s="39">
        <f>AD21/AD41*1000</f>
        <v>4.4042917500747549</v>
      </c>
      <c r="AE42" s="30"/>
      <c r="AF42" s="39">
        <f>AF21/AF41*1000</f>
        <v>2.1666583496859273</v>
      </c>
      <c r="AG42" s="85"/>
      <c r="AH42" s="39">
        <v>0.7780620348578372</v>
      </c>
      <c r="AI42" s="80"/>
      <c r="AJ42" s="39">
        <v>0.48809056667154194</v>
      </c>
    </row>
    <row r="43" spans="1:36" ht="6" customHeight="1" x14ac:dyDescent="0.3">
      <c r="B43" s="1"/>
      <c r="C43" s="30"/>
      <c r="D43" s="39"/>
      <c r="E43" s="30"/>
      <c r="F43" s="39"/>
      <c r="G43" s="30"/>
      <c r="H43" s="39"/>
      <c r="I43" s="30"/>
      <c r="J43" s="39"/>
      <c r="K43" s="30"/>
      <c r="L43" s="39"/>
      <c r="M43" s="30"/>
      <c r="N43" s="39"/>
      <c r="O43" s="30"/>
      <c r="P43" s="39"/>
      <c r="Q43" s="30"/>
      <c r="R43" s="39"/>
      <c r="S43" s="30"/>
      <c r="T43" s="39"/>
      <c r="U43" s="30"/>
      <c r="V43" s="39"/>
      <c r="W43" s="30"/>
      <c r="X43" s="39"/>
      <c r="Y43" s="30"/>
      <c r="Z43" s="39"/>
      <c r="AA43" s="30"/>
      <c r="AB43" s="39"/>
      <c r="AC43" s="30"/>
      <c r="AD43" s="39"/>
      <c r="AE43" s="30"/>
      <c r="AF43" s="39"/>
      <c r="AG43" s="85"/>
      <c r="AH43" s="39"/>
      <c r="AI43" s="80"/>
      <c r="AJ43" s="39"/>
    </row>
    <row r="44" spans="1:36" ht="15.6" x14ac:dyDescent="0.3">
      <c r="A44" s="37" t="s">
        <v>24</v>
      </c>
      <c r="B44" s="18"/>
    </row>
    <row r="45" spans="1:36" ht="15.6" x14ac:dyDescent="0.3">
      <c r="A45" s="37" t="s">
        <v>26</v>
      </c>
      <c r="B45" s="32" t="s">
        <v>23</v>
      </c>
      <c r="C45" s="56"/>
      <c r="D45" s="68">
        <v>2023</v>
      </c>
      <c r="E45" s="56"/>
      <c r="F45" s="68">
        <v>2022</v>
      </c>
      <c r="G45" s="56"/>
      <c r="H45" s="68">
        <f>H4</f>
        <v>2021</v>
      </c>
      <c r="I45" s="56"/>
      <c r="J45" s="68">
        <f>J4</f>
        <v>2020</v>
      </c>
      <c r="K45" s="56"/>
      <c r="L45" s="68">
        <f>L4</f>
        <v>2019</v>
      </c>
      <c r="M45" s="56"/>
      <c r="N45" s="68">
        <f>N4</f>
        <v>2018</v>
      </c>
      <c r="O45" s="56"/>
      <c r="P45" s="68">
        <f>P4</f>
        <v>2017</v>
      </c>
      <c r="Q45" s="56"/>
      <c r="R45" s="68">
        <f>R4</f>
        <v>2016</v>
      </c>
      <c r="S45" s="56"/>
      <c r="T45" s="68">
        <f>T4</f>
        <v>2015</v>
      </c>
      <c r="U45" s="56"/>
      <c r="V45" s="68">
        <f>V4</f>
        <v>2014</v>
      </c>
      <c r="W45" s="56"/>
      <c r="X45" s="68">
        <f>X4</f>
        <v>2013</v>
      </c>
      <c r="Y45" s="67"/>
      <c r="Z45" s="68">
        <f>Z4</f>
        <v>2012</v>
      </c>
      <c r="AA45" s="67"/>
      <c r="AB45" s="68">
        <f>AB4</f>
        <v>2011</v>
      </c>
      <c r="AC45" s="67"/>
      <c r="AD45" s="68">
        <f>AD4</f>
        <v>2010</v>
      </c>
      <c r="AE45" s="67"/>
      <c r="AF45" s="68">
        <f>AF4</f>
        <v>2009</v>
      </c>
      <c r="AG45" s="88"/>
      <c r="AH45" s="68">
        <v>2008</v>
      </c>
      <c r="AI45" s="88"/>
      <c r="AJ45" s="68">
        <v>2007</v>
      </c>
    </row>
    <row r="46" spans="1:36" ht="15.75" customHeight="1" x14ac:dyDescent="0.3">
      <c r="A46" s="37" t="s">
        <v>28</v>
      </c>
      <c r="B46" s="1"/>
      <c r="D46" s="30"/>
      <c r="F46" s="30"/>
      <c r="H46" s="30"/>
      <c r="J46" s="30"/>
      <c r="L46" s="30"/>
      <c r="N46" s="30"/>
      <c r="P46" s="30"/>
      <c r="R46" s="30"/>
      <c r="T46" s="30"/>
      <c r="V46" s="30"/>
      <c r="X46" s="30"/>
      <c r="Z46" s="30"/>
      <c r="AB46" s="30"/>
      <c r="AD46" s="30"/>
      <c r="AF46" s="30"/>
      <c r="AG46" s="80"/>
      <c r="AH46" s="30"/>
      <c r="AJ46" s="30"/>
    </row>
    <row r="47" spans="1:36" ht="15.75" customHeight="1" x14ac:dyDescent="0.25">
      <c r="A47" s="19" t="s">
        <v>30</v>
      </c>
      <c r="B47" s="29" t="s">
        <v>25</v>
      </c>
      <c r="D47" s="3">
        <f>(D30/D39)</f>
        <v>1.0238611231956165</v>
      </c>
      <c r="F47" s="3">
        <f>(F30/F39)</f>
        <v>1.0074320159064627</v>
      </c>
      <c r="H47" s="3">
        <f>(H30/H39)</f>
        <v>1.1969994011885652</v>
      </c>
      <c r="J47" s="3">
        <f>(J30/J39)</f>
        <v>0.88942365641259113</v>
      </c>
      <c r="L47" s="3">
        <f>(L30/L39)</f>
        <v>0.89949487629351166</v>
      </c>
      <c r="N47" s="3">
        <f>(N30/N39)</f>
        <v>0.82970761734786991</v>
      </c>
      <c r="P47" s="3">
        <f>(P30/P39)</f>
        <v>0.84185187634007419</v>
      </c>
      <c r="R47" s="3">
        <f>(R30/R39)</f>
        <v>0.84249582875450302</v>
      </c>
      <c r="T47" s="3">
        <f>(T30/T39)</f>
        <v>0.83177534103812423</v>
      </c>
      <c r="V47" s="3">
        <f>(V30/V39)</f>
        <v>0.77741560504114082</v>
      </c>
      <c r="X47" s="3">
        <f>(X30/X39)</f>
        <v>1.0255360905154858</v>
      </c>
      <c r="Z47" s="3">
        <f>(Z30/Z39)</f>
        <v>1.1470934140257432</v>
      </c>
      <c r="AB47" s="3">
        <f>(AB30/AB39)</f>
        <v>1.3521355068591259</v>
      </c>
      <c r="AC47" s="20"/>
      <c r="AD47" s="3">
        <f>(AD30/AD39)</f>
        <v>1.3413855060890398</v>
      </c>
      <c r="AE47" s="20"/>
      <c r="AF47" s="3">
        <f>(AF30/AF39)</f>
        <v>1.2108749372357646</v>
      </c>
      <c r="AG47" s="20"/>
      <c r="AH47" s="3">
        <f>(AH30/AH39)</f>
        <v>0.93424529768381781</v>
      </c>
      <c r="AI47" s="89"/>
      <c r="AJ47" s="3">
        <f>(AJ30/AJ39)</f>
        <v>0.98929541215535632</v>
      </c>
    </row>
    <row r="48" spans="1:36" x14ac:dyDescent="0.25">
      <c r="B48" s="29" t="s">
        <v>27</v>
      </c>
      <c r="D48" s="3">
        <f>(D37/D32)</f>
        <v>0.88057091983187352</v>
      </c>
      <c r="F48" s="3">
        <f>(F37/F32)</f>
        <v>0.89644506487738396</v>
      </c>
      <c r="H48" s="3">
        <f>(H37/H32)</f>
        <v>0.80060215895205777</v>
      </c>
      <c r="J48" s="3">
        <f>(J37/J32)</f>
        <v>0.87405484744304762</v>
      </c>
      <c r="L48" s="3">
        <f>(L37/L32)</f>
        <v>0.86511558796883448</v>
      </c>
      <c r="N48" s="3">
        <f>(N37/N32)</f>
        <v>0.89818630552914291</v>
      </c>
      <c r="P48" s="3">
        <f>(P37/P32)</f>
        <v>0.87771484334599192</v>
      </c>
      <c r="R48" s="3">
        <f>(R37/R32)</f>
        <v>0.89120085430856999</v>
      </c>
      <c r="T48" s="3">
        <f>(T37/T32)</f>
        <v>0.89298849333250196</v>
      </c>
      <c r="V48" s="3">
        <f>(V37/V32)</f>
        <v>0.88457987231295743</v>
      </c>
      <c r="X48" s="3">
        <f>(X37/X32)</f>
        <v>0.87300469627078192</v>
      </c>
      <c r="Z48" s="3">
        <f>(Z37/Z32)</f>
        <v>0.91637658171910974</v>
      </c>
      <c r="AB48" s="3">
        <f>(AB37/AB32)</f>
        <v>0.8317490939370672</v>
      </c>
      <c r="AC48" s="20"/>
      <c r="AD48" s="3">
        <f>(AD37/AD32)</f>
        <v>0.8070830180481624</v>
      </c>
      <c r="AE48" s="20"/>
      <c r="AF48" s="3">
        <f>(AF37/AF32)</f>
        <v>0.77717945909673292</v>
      </c>
      <c r="AG48" s="20"/>
      <c r="AH48" s="3">
        <v>0.26301452455703905</v>
      </c>
      <c r="AI48" s="89"/>
      <c r="AJ48" s="3">
        <v>0.43121398247170201</v>
      </c>
    </row>
    <row r="49" spans="2:36" x14ac:dyDescent="0.25">
      <c r="B49" s="29" t="s">
        <v>29</v>
      </c>
      <c r="D49" s="3">
        <f>(D21/D32)</f>
        <v>4.8437506138944049E-2</v>
      </c>
      <c r="F49" s="3">
        <f>(F21/F32)</f>
        <v>2.9240660244788594E-2</v>
      </c>
      <c r="H49" s="3">
        <f>(H21/H32)</f>
        <v>0.12629736903623068</v>
      </c>
      <c r="J49" s="3">
        <f>(J21/J32)</f>
        <v>2.0406411608433244E-2</v>
      </c>
      <c r="L49" s="3">
        <f>(L21/L32)</f>
        <v>2.5736097780330106E-2</v>
      </c>
      <c r="N49" s="3">
        <f>(N21/N32)</f>
        <v>3.3925001744576029E-2</v>
      </c>
      <c r="P49" s="3">
        <f>(P21/P32)</f>
        <v>5.2754844903466963E-2</v>
      </c>
      <c r="R49" s="3">
        <f>(R21/R32)</f>
        <v>3.7952005019755639E-2</v>
      </c>
      <c r="T49" s="3">
        <f>(T21/T32)</f>
        <v>2.7261805079234997E-2</v>
      </c>
      <c r="V49" s="3">
        <f>(V21/V32)</f>
        <v>1.7567772432522537E-2</v>
      </c>
      <c r="X49" s="3">
        <f>(X21/X32)</f>
        <v>3.0518028263933367E-2</v>
      </c>
      <c r="Z49" s="3">
        <f>(Z21/Z32)</f>
        <v>5.4415968852300611E-3</v>
      </c>
      <c r="AB49" s="3">
        <f>(AB21/AB32)</f>
        <v>4.2530408919521291E-2</v>
      </c>
      <c r="AC49" s="20"/>
      <c r="AD49" s="3">
        <f>(AD21/AD32)</f>
        <v>4.0984156282303064E-2</v>
      </c>
      <c r="AE49" s="20"/>
      <c r="AF49" s="3">
        <f>(AF21/AF32)</f>
        <v>2.4040676398544566E-2</v>
      </c>
      <c r="AG49" s="20"/>
      <c r="AH49" s="3">
        <v>2.6974177358203604E-2</v>
      </c>
      <c r="AI49" s="89"/>
      <c r="AJ49" s="3">
        <v>1.3903254059904158E-2</v>
      </c>
    </row>
    <row r="50" spans="2:36" x14ac:dyDescent="0.25">
      <c r="B50" s="29" t="s">
        <v>31</v>
      </c>
      <c r="C50" s="5"/>
      <c r="D50" s="3">
        <f>D21/D34</f>
        <v>0.40557547684999373</v>
      </c>
      <c r="E50" s="5"/>
      <c r="F50" s="3">
        <f>F21/F34</f>
        <v>0.2823685825322152</v>
      </c>
      <c r="G50" s="5"/>
      <c r="H50" s="3">
        <f>H21/H34</f>
        <v>0.63339386410840992</v>
      </c>
      <c r="I50" s="5"/>
      <c r="J50" s="3">
        <f>J21/J34</f>
        <v>0.1620261772219099</v>
      </c>
      <c r="K50" s="5"/>
      <c r="L50" s="3">
        <f>L21/L34</f>
        <v>0.19080112662969309</v>
      </c>
      <c r="M50" s="5"/>
      <c r="N50" s="3">
        <f>N21/N34</f>
        <v>0.33320666655787312</v>
      </c>
      <c r="O50" s="5"/>
      <c r="P50" s="3">
        <f>P21/P34</f>
        <v>0.43140840922116791</v>
      </c>
      <c r="Q50" s="5"/>
      <c r="R50" s="3">
        <f>R21/R34</f>
        <v>0.34882631456861773</v>
      </c>
      <c r="S50" s="5"/>
      <c r="T50" s="3">
        <f>T21/T34</f>
        <v>0.25475582886559855</v>
      </c>
      <c r="U50" s="5"/>
      <c r="V50" s="3">
        <f>V21/V34</f>
        <v>0.15220718244357606</v>
      </c>
      <c r="W50" s="5"/>
      <c r="X50" s="3">
        <f>X21/X34</f>
        <v>0.24030832139276997</v>
      </c>
      <c r="Y50" s="5"/>
      <c r="Z50" s="3">
        <f>Z21/Z34</f>
        <v>6.5072643490269574E-2</v>
      </c>
      <c r="AA50" s="5"/>
      <c r="AB50" s="3">
        <f>AB21/AB34</f>
        <v>0.2527796724233578</v>
      </c>
      <c r="AC50" s="4"/>
      <c r="AD50" s="3">
        <f>AD21/AD34</f>
        <v>0.2124445233781177</v>
      </c>
      <c r="AE50" s="4"/>
      <c r="AF50" s="3">
        <f>AF21/AF34</f>
        <v>0.10789255021592163</v>
      </c>
      <c r="AG50" s="89"/>
      <c r="AH50" s="3">
        <v>3.6600690592973932E-2</v>
      </c>
      <c r="AI50" s="89"/>
      <c r="AJ50" s="3">
        <v>2.4443733902464383E-2</v>
      </c>
    </row>
    <row r="51" spans="2:36" x14ac:dyDescent="0.25">
      <c r="AG51"/>
      <c r="AI51"/>
    </row>
    <row r="52" spans="2:36" x14ac:dyDescent="0.25">
      <c r="AG52"/>
      <c r="AI52"/>
    </row>
    <row r="53" spans="2:36" x14ac:dyDescent="0.25">
      <c r="AG53"/>
      <c r="AI53"/>
    </row>
  </sheetData>
  <mergeCells count="1">
    <mergeCell ref="B6:B7"/>
  </mergeCells>
  <phoneticPr fontId="0" type="noConversion"/>
  <printOptions horizontalCentered="1"/>
  <pageMargins left="0.43307086614173229" right="0.35433070866141736" top="0.6692913385826772" bottom="0.98425196850393704" header="0.27559055118110237" footer="0.51181102362204722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J53"/>
  <sheetViews>
    <sheetView showGridLines="0" tabSelected="1" zoomScale="85" zoomScaleNormal="85" workbookViewId="0">
      <pane xSplit="2" topLeftCell="C1" activePane="topRight" state="frozenSplit"/>
      <selection activeCell="H55" sqref="H55"/>
      <selection pane="topRight" activeCell="D46" sqref="D46"/>
    </sheetView>
  </sheetViews>
  <sheetFormatPr defaultColWidth="9.109375" defaultRowHeight="15" outlineLevelCol="1" x14ac:dyDescent="0.25"/>
  <cols>
    <col min="1" max="1" width="37" style="29" hidden="1" customWidth="1" outlineLevel="1"/>
    <col min="2" max="2" width="58.44140625" style="29" customWidth="1" collapsed="1"/>
    <col min="3" max="3" width="0.88671875" style="54" customWidth="1"/>
    <col min="4" max="4" width="14.5546875" style="29" customWidth="1"/>
    <col min="5" max="5" width="0.88671875" style="54" customWidth="1"/>
    <col min="6" max="6" width="14.5546875" style="29" customWidth="1"/>
    <col min="7" max="7" width="0.88671875" style="54" customWidth="1"/>
    <col min="8" max="8" width="14.5546875" style="29" customWidth="1"/>
    <col min="9" max="9" width="0.88671875" style="54" customWidth="1"/>
    <col min="10" max="10" width="14.5546875" style="29" customWidth="1"/>
    <col min="11" max="11" width="0.88671875" style="54" customWidth="1"/>
    <col min="12" max="12" width="14.5546875" style="29" customWidth="1"/>
    <col min="13" max="13" width="0.88671875" style="54" customWidth="1"/>
    <col min="14" max="14" width="14.5546875" style="29" customWidth="1"/>
    <col min="15" max="15" width="0.88671875" style="54" customWidth="1"/>
    <col min="16" max="16" width="14.5546875" style="29" customWidth="1"/>
    <col min="17" max="17" width="0.88671875" style="54" customWidth="1"/>
    <col min="18" max="18" width="14.5546875" style="29" customWidth="1"/>
    <col min="19" max="19" width="0.88671875" style="54" customWidth="1"/>
    <col min="20" max="20" width="14.5546875" style="29" customWidth="1"/>
    <col min="21" max="21" width="0.88671875" style="54" customWidth="1"/>
    <col min="22" max="22" width="14.5546875" style="29" customWidth="1"/>
    <col min="23" max="23" width="0.88671875" style="54" customWidth="1"/>
    <col min="24" max="24" width="14.5546875" style="29" customWidth="1"/>
    <col min="25" max="25" width="0.88671875" style="54" customWidth="1"/>
    <col min="26" max="26" width="14.5546875" style="29" customWidth="1"/>
    <col min="27" max="27" width="0.88671875" style="54" customWidth="1"/>
    <col min="28" max="28" width="14.5546875" style="29" customWidth="1"/>
    <col min="29" max="29" width="0.88671875" style="54" customWidth="1"/>
    <col min="30" max="30" width="14.5546875" style="29" customWidth="1"/>
    <col min="31" max="31" width="0.88671875" style="54" customWidth="1"/>
    <col min="32" max="32" width="14.5546875" style="29" customWidth="1"/>
    <col min="33" max="33" width="2.33203125" style="76" customWidth="1"/>
    <col min="34" max="34" width="14.5546875" style="29" customWidth="1"/>
    <col min="35" max="35" width="2.33203125" style="76" customWidth="1"/>
    <col min="36" max="36" width="14.5546875" style="29" customWidth="1"/>
    <col min="37" max="16384" width="9.109375" style="29"/>
  </cols>
  <sheetData>
    <row r="1" spans="2:36" ht="15.6" x14ac:dyDescent="0.3">
      <c r="B1" s="10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72"/>
      <c r="AH1" s="12"/>
      <c r="AI1" s="72"/>
      <c r="AJ1" s="12"/>
    </row>
    <row r="2" spans="2:36" ht="15.6" x14ac:dyDescent="0.3">
      <c r="B2" s="2"/>
      <c r="C2" s="44"/>
      <c r="E2" s="44"/>
      <c r="G2" s="44"/>
      <c r="I2" s="44"/>
      <c r="K2" s="44"/>
      <c r="M2" s="44"/>
      <c r="O2" s="44"/>
      <c r="Q2" s="44"/>
      <c r="S2" s="44"/>
      <c r="U2" s="44"/>
      <c r="W2" s="44"/>
    </row>
    <row r="3" spans="2:36" ht="15.6" x14ac:dyDescent="0.3">
      <c r="B3" s="27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74"/>
      <c r="AH3" s="13"/>
      <c r="AI3" s="74"/>
      <c r="AJ3" s="13"/>
    </row>
    <row r="4" spans="2:36" ht="15.6" x14ac:dyDescent="0.3">
      <c r="B4" s="14" t="s">
        <v>2</v>
      </c>
      <c r="C4" s="45"/>
      <c r="D4" s="65">
        <v>2023</v>
      </c>
      <c r="E4" s="45"/>
      <c r="F4" s="65">
        <v>2022</v>
      </c>
      <c r="G4" s="45"/>
      <c r="H4" s="65">
        <v>2021</v>
      </c>
      <c r="I4" s="45"/>
      <c r="J4" s="65">
        <v>2020</v>
      </c>
      <c r="K4" s="45"/>
      <c r="L4" s="65">
        <v>2019</v>
      </c>
      <c r="M4" s="45"/>
      <c r="N4" s="65">
        <v>2018</v>
      </c>
      <c r="O4" s="45"/>
      <c r="P4" s="65">
        <v>2017</v>
      </c>
      <c r="Q4" s="45"/>
      <c r="R4" s="65">
        <v>2016</v>
      </c>
      <c r="S4" s="45"/>
      <c r="T4" s="65">
        <v>2015</v>
      </c>
      <c r="U4" s="66"/>
      <c r="V4" s="65">
        <v>2014</v>
      </c>
      <c r="W4" s="66"/>
      <c r="X4" s="65">
        <v>2013</v>
      </c>
      <c r="Y4" s="67"/>
      <c r="Z4" s="65">
        <v>2012</v>
      </c>
      <c r="AA4" s="67"/>
      <c r="AB4" s="65">
        <v>2011</v>
      </c>
      <c r="AC4" s="67"/>
      <c r="AD4" s="65">
        <v>2010</v>
      </c>
      <c r="AE4" s="67"/>
      <c r="AF4" s="65">
        <v>2009</v>
      </c>
      <c r="AG4" s="88"/>
      <c r="AH4" s="65">
        <v>2008</v>
      </c>
      <c r="AI4" s="88"/>
      <c r="AJ4" s="65">
        <v>2007</v>
      </c>
    </row>
    <row r="5" spans="2:36" ht="6" customHeight="1" x14ac:dyDescent="0.25">
      <c r="B5" s="1"/>
      <c r="C5" s="46"/>
      <c r="E5" s="46"/>
      <c r="G5" s="46"/>
      <c r="I5" s="46"/>
      <c r="K5" s="46"/>
      <c r="M5" s="46"/>
      <c r="O5" s="46"/>
      <c r="Q5" s="46"/>
      <c r="S5" s="46"/>
      <c r="U5" s="46"/>
      <c r="W5" s="46"/>
    </row>
    <row r="6" spans="2:36" ht="33" customHeight="1" x14ac:dyDescent="0.25">
      <c r="B6" s="95" t="s">
        <v>3</v>
      </c>
      <c r="C6" s="47"/>
      <c r="D6" s="34">
        <v>6027139</v>
      </c>
      <c r="E6" s="47"/>
      <c r="F6" s="34">
        <v>5572962</v>
      </c>
      <c r="G6" s="47"/>
      <c r="H6" s="34">
        <v>4950409</v>
      </c>
      <c r="I6" s="47"/>
      <c r="J6" s="34">
        <v>5318949</v>
      </c>
      <c r="K6" s="47"/>
      <c r="L6" s="34">
        <v>4975374</v>
      </c>
      <c r="M6" s="47"/>
      <c r="N6" s="34">
        <v>4898119</v>
      </c>
      <c r="O6" s="47"/>
      <c r="P6" s="34">
        <v>4151306</v>
      </c>
      <c r="Q6" s="47"/>
      <c r="R6" s="34">
        <v>3876916</v>
      </c>
      <c r="S6" s="47"/>
      <c r="T6" s="34">
        <v>3518588</v>
      </c>
      <c r="U6" s="47"/>
      <c r="V6" s="34">
        <v>3383116</v>
      </c>
      <c r="W6" s="47"/>
      <c r="X6" s="34">
        <v>2903010</v>
      </c>
      <c r="Y6" s="57"/>
      <c r="Z6" s="34">
        <v>4054729</v>
      </c>
      <c r="AA6" s="57"/>
      <c r="AB6" s="34">
        <v>3508734</v>
      </c>
      <c r="AC6" s="57"/>
      <c r="AD6" s="34">
        <v>2591052</v>
      </c>
      <c r="AE6" s="57"/>
      <c r="AF6" s="34">
        <v>2127621</v>
      </c>
      <c r="AG6" s="77"/>
      <c r="AH6" s="34">
        <v>123733</v>
      </c>
      <c r="AI6" s="77"/>
      <c r="AJ6" s="34">
        <v>219690</v>
      </c>
    </row>
    <row r="7" spans="2:36" ht="15.6" x14ac:dyDescent="0.25">
      <c r="B7" s="96"/>
      <c r="C7" s="48"/>
      <c r="D7" s="43"/>
      <c r="E7" s="48"/>
      <c r="F7" s="43"/>
      <c r="G7" s="48"/>
      <c r="H7" s="43"/>
      <c r="I7" s="48"/>
      <c r="J7" s="43"/>
      <c r="K7" s="48"/>
      <c r="L7" s="43"/>
      <c r="M7" s="48"/>
      <c r="N7" s="43"/>
      <c r="O7" s="48"/>
      <c r="P7" s="43"/>
      <c r="Q7" s="48"/>
      <c r="R7" s="43"/>
      <c r="S7" s="48"/>
      <c r="T7" s="43"/>
      <c r="U7" s="48"/>
      <c r="V7" s="43"/>
      <c r="W7" s="48"/>
      <c r="X7" s="43"/>
      <c r="Y7" s="58"/>
      <c r="Z7" s="43"/>
      <c r="AA7" s="58"/>
      <c r="AB7" s="43"/>
      <c r="AC7" s="58"/>
      <c r="AD7" s="43"/>
      <c r="AE7" s="58"/>
      <c r="AF7" s="43"/>
      <c r="AG7" s="91"/>
      <c r="AH7" s="43"/>
      <c r="AI7" s="91"/>
      <c r="AJ7" s="43"/>
    </row>
    <row r="8" spans="2:36" ht="15.6" x14ac:dyDescent="0.25">
      <c r="B8" s="94"/>
      <c r="C8" s="47"/>
      <c r="D8" s="34"/>
      <c r="E8" s="47"/>
      <c r="F8" s="34"/>
      <c r="G8" s="47"/>
      <c r="H8" s="34"/>
      <c r="I8" s="47"/>
      <c r="J8" s="34"/>
      <c r="K8" s="47"/>
      <c r="L8" s="34"/>
      <c r="M8" s="47"/>
      <c r="N8" s="34"/>
      <c r="O8" s="47"/>
      <c r="P8" s="34"/>
      <c r="Q8" s="47"/>
      <c r="R8" s="34"/>
      <c r="S8" s="47"/>
      <c r="T8" s="34"/>
      <c r="U8" s="47"/>
      <c r="V8" s="34"/>
      <c r="W8" s="47"/>
      <c r="X8" s="34"/>
      <c r="Y8" s="57"/>
      <c r="Z8" s="34"/>
      <c r="AA8" s="57"/>
      <c r="AB8" s="34"/>
      <c r="AC8" s="57"/>
      <c r="AD8" s="34"/>
      <c r="AE8" s="57"/>
      <c r="AF8" s="34"/>
      <c r="AG8" s="77"/>
      <c r="AH8" s="34"/>
      <c r="AI8" s="77"/>
      <c r="AJ8" s="34"/>
    </row>
    <row r="9" spans="2:36" ht="15.6" x14ac:dyDescent="0.3">
      <c r="B9" s="16" t="s">
        <v>4</v>
      </c>
      <c r="C9" s="49"/>
      <c r="D9" s="1">
        <v>584652</v>
      </c>
      <c r="E9" s="49"/>
      <c r="F9" s="1">
        <v>538791</v>
      </c>
      <c r="G9" s="49"/>
      <c r="H9" s="1">
        <v>400306</v>
      </c>
      <c r="I9" s="49"/>
      <c r="J9" s="1">
        <v>373908</v>
      </c>
      <c r="K9" s="49"/>
      <c r="L9" s="1">
        <v>242137</v>
      </c>
      <c r="M9" s="49"/>
      <c r="N9" s="1">
        <v>330916</v>
      </c>
      <c r="O9" s="49"/>
      <c r="P9" s="1">
        <v>477932</v>
      </c>
      <c r="Q9" s="49"/>
      <c r="R9" s="1">
        <v>418163</v>
      </c>
      <c r="S9" s="49"/>
      <c r="T9" s="1">
        <v>308054</v>
      </c>
      <c r="U9" s="49"/>
      <c r="V9" s="1">
        <v>249554</v>
      </c>
      <c r="W9" s="49"/>
      <c r="X9" s="1">
        <v>208968</v>
      </c>
      <c r="Y9" s="46"/>
      <c r="Z9" s="1">
        <v>287790</v>
      </c>
      <c r="AA9" s="46"/>
      <c r="AB9" s="1">
        <v>264497</v>
      </c>
      <c r="AC9" s="46"/>
      <c r="AD9" s="1">
        <v>256610</v>
      </c>
      <c r="AE9" s="46"/>
      <c r="AF9" s="1">
        <v>260653</v>
      </c>
      <c r="AG9" s="73"/>
      <c r="AH9" s="1">
        <v>80420</v>
      </c>
      <c r="AI9" s="73"/>
      <c r="AJ9" s="1">
        <v>43131</v>
      </c>
    </row>
    <row r="10" spans="2:36" x14ac:dyDescent="0.25">
      <c r="B10" s="26" t="s">
        <v>5</v>
      </c>
      <c r="C10" s="50"/>
      <c r="D10" s="25">
        <f>D9/D6</f>
        <v>9.7003238186476201E-2</v>
      </c>
      <c r="E10" s="50"/>
      <c r="F10" s="25">
        <f>F9/F6</f>
        <v>9.667946775879685E-2</v>
      </c>
      <c r="G10" s="50"/>
      <c r="H10" s="25">
        <f>H9/H6</f>
        <v>8.0863217564447712E-2</v>
      </c>
      <c r="I10" s="50"/>
      <c r="J10" s="25">
        <f>J9/J6</f>
        <v>7.0297346336654104E-2</v>
      </c>
      <c r="K10" s="50"/>
      <c r="L10" s="25">
        <f>L9/L6</f>
        <v>4.8667095177166581E-2</v>
      </c>
      <c r="M10" s="50"/>
      <c r="N10" s="25">
        <f>N9/N6</f>
        <v>6.7559812246292913E-2</v>
      </c>
      <c r="O10" s="50"/>
      <c r="P10" s="25">
        <f>P9/P6</f>
        <v>0.11512810667293617</v>
      </c>
      <c r="Q10" s="50"/>
      <c r="R10" s="25">
        <f>R9/R6</f>
        <v>0.1078597008550095</v>
      </c>
      <c r="S10" s="50"/>
      <c r="T10" s="25">
        <f>T9/T6</f>
        <v>8.7550460582483655E-2</v>
      </c>
      <c r="U10" s="50"/>
      <c r="V10" s="25">
        <f>V9/V6</f>
        <v>7.376454132817202E-2</v>
      </c>
      <c r="W10" s="50"/>
      <c r="X10" s="25">
        <f>X9/X6</f>
        <v>7.1983217419161485E-2</v>
      </c>
      <c r="Y10" s="59"/>
      <c r="Z10" s="25">
        <f t="shared" ref="Z10:AF10" si="0">Z9/Z6</f>
        <v>7.0976383378519262E-2</v>
      </c>
      <c r="AA10" s="59"/>
      <c r="AB10" s="25">
        <f t="shared" si="0"/>
        <v>7.5382459884391351E-2</v>
      </c>
      <c r="AC10" s="59"/>
      <c r="AD10" s="25">
        <f t="shared" si="0"/>
        <v>9.9036993468290105E-2</v>
      </c>
      <c r="AE10" s="59"/>
      <c r="AF10" s="25">
        <f t="shared" si="0"/>
        <v>0.12250913109054667</v>
      </c>
      <c r="AG10" s="79"/>
      <c r="AH10" s="25">
        <f>AH9/AH6</f>
        <v>0.64994787162680934</v>
      </c>
      <c r="AI10" s="79"/>
      <c r="AJ10" s="25">
        <f>AJ9/AJ6</f>
        <v>0.19632664208657655</v>
      </c>
    </row>
    <row r="11" spans="2:36" ht="15.6" x14ac:dyDescent="0.3">
      <c r="B11" s="22"/>
      <c r="C11" s="51"/>
      <c r="D11" s="7"/>
      <c r="E11" s="51"/>
      <c r="F11" s="7"/>
      <c r="G11" s="51"/>
      <c r="H11" s="7"/>
      <c r="I11" s="51"/>
      <c r="J11" s="7"/>
      <c r="K11" s="51"/>
      <c r="L11" s="7"/>
      <c r="M11" s="51"/>
      <c r="N11" s="7"/>
      <c r="O11" s="51"/>
      <c r="P11" s="7"/>
      <c r="Q11" s="51"/>
      <c r="R11" s="7"/>
      <c r="S11" s="51"/>
      <c r="T11" s="7"/>
      <c r="U11" s="51"/>
      <c r="V11" s="7"/>
      <c r="W11" s="51"/>
      <c r="X11" s="7"/>
      <c r="Y11" s="53"/>
      <c r="Z11" s="7"/>
      <c r="AA11" s="53"/>
      <c r="AB11" s="7"/>
      <c r="AC11" s="53"/>
      <c r="AD11" s="7"/>
      <c r="AE11" s="53"/>
      <c r="AF11" s="7"/>
      <c r="AG11" s="78"/>
      <c r="AH11" s="7"/>
      <c r="AI11" s="78"/>
      <c r="AJ11" s="7"/>
    </row>
    <row r="12" spans="2:36" ht="15.6" x14ac:dyDescent="0.3">
      <c r="B12" s="16"/>
      <c r="C12" s="49"/>
      <c r="D12" s="34"/>
      <c r="E12" s="49"/>
      <c r="F12" s="34"/>
      <c r="G12" s="49"/>
      <c r="H12" s="34"/>
      <c r="I12" s="49"/>
      <c r="J12" s="34"/>
      <c r="K12" s="49"/>
      <c r="L12" s="34"/>
      <c r="M12" s="49"/>
      <c r="N12" s="34"/>
      <c r="O12" s="49"/>
      <c r="P12" s="34"/>
      <c r="Q12" s="49"/>
      <c r="R12" s="34"/>
      <c r="S12" s="49"/>
      <c r="T12" s="34"/>
      <c r="U12" s="49"/>
      <c r="V12" s="34"/>
      <c r="W12" s="49"/>
      <c r="X12" s="34"/>
      <c r="Y12" s="57"/>
      <c r="Z12" s="34"/>
      <c r="AA12" s="57"/>
      <c r="AB12" s="34"/>
      <c r="AC12" s="57"/>
      <c r="AD12" s="34"/>
      <c r="AE12" s="57"/>
      <c r="AF12" s="34"/>
      <c r="AG12" s="77"/>
      <c r="AH12" s="34"/>
      <c r="AI12" s="77"/>
      <c r="AJ12" s="34"/>
    </row>
    <row r="13" spans="2:36" ht="15.6" x14ac:dyDescent="0.3">
      <c r="B13" s="30" t="s">
        <v>6</v>
      </c>
      <c r="C13" s="52"/>
      <c r="D13" s="1">
        <v>412955</v>
      </c>
      <c r="E13" s="52"/>
      <c r="F13" s="1">
        <v>348949</v>
      </c>
      <c r="G13" s="52"/>
      <c r="H13" s="1">
        <v>262550</v>
      </c>
      <c r="I13" s="52"/>
      <c r="J13" s="1">
        <v>194466</v>
      </c>
      <c r="K13" s="52"/>
      <c r="L13" s="1">
        <v>143304</v>
      </c>
      <c r="M13" s="52"/>
      <c r="N13" s="1">
        <v>185567</v>
      </c>
      <c r="O13" s="52"/>
      <c r="P13" s="1">
        <v>355983</v>
      </c>
      <c r="Q13" s="52"/>
      <c r="R13" s="1">
        <v>259511</v>
      </c>
      <c r="S13" s="52"/>
      <c r="T13" s="1">
        <v>175483</v>
      </c>
      <c r="U13" s="52"/>
      <c r="V13" s="1">
        <v>137670</v>
      </c>
      <c r="W13" s="52"/>
      <c r="X13" s="1">
        <v>91341</v>
      </c>
      <c r="Y13" s="46"/>
      <c r="Z13" s="1">
        <v>158729</v>
      </c>
      <c r="AA13" s="46"/>
      <c r="AB13" s="1">
        <v>206767</v>
      </c>
      <c r="AC13" s="46"/>
      <c r="AD13" s="1">
        <v>146250</v>
      </c>
      <c r="AE13" s="46"/>
      <c r="AF13" s="1">
        <v>110553</v>
      </c>
      <c r="AG13" s="73"/>
      <c r="AH13" s="1">
        <v>46196</v>
      </c>
      <c r="AI13" s="73"/>
      <c r="AJ13" s="1">
        <v>5512</v>
      </c>
    </row>
    <row r="14" spans="2:36" x14ac:dyDescent="0.25">
      <c r="B14" s="26" t="s">
        <v>5</v>
      </c>
      <c r="C14" s="50"/>
      <c r="D14" s="25">
        <f>D13/D6</f>
        <v>6.8515924388005647E-2</v>
      </c>
      <c r="E14" s="50"/>
      <c r="F14" s="25">
        <f>F13/F6</f>
        <v>6.2614638319801935E-2</v>
      </c>
      <c r="G14" s="50"/>
      <c r="H14" s="25">
        <f>H13/H6</f>
        <v>5.3036021872132182E-2</v>
      </c>
      <c r="I14" s="50"/>
      <c r="J14" s="25">
        <f>J13/J6</f>
        <v>3.6560982254200972E-2</v>
      </c>
      <c r="K14" s="50"/>
      <c r="L14" s="25">
        <f>L13/L6</f>
        <v>2.880265885539459E-2</v>
      </c>
      <c r="M14" s="50"/>
      <c r="N14" s="25">
        <f>N13/N6</f>
        <v>3.7885359665618575E-2</v>
      </c>
      <c r="O14" s="50"/>
      <c r="P14" s="25">
        <f>P13/P6</f>
        <v>8.5752050077734579E-2</v>
      </c>
      <c r="Q14" s="50"/>
      <c r="R14" s="25">
        <f>R13/R6</f>
        <v>6.6937483298580625E-2</v>
      </c>
      <c r="S14" s="50"/>
      <c r="T14" s="25">
        <f>T13/T6</f>
        <v>4.9873130926382972E-2</v>
      </c>
      <c r="U14" s="50"/>
      <c r="V14" s="25">
        <f>V13/V6</f>
        <v>4.0693254384419571E-2</v>
      </c>
      <c r="W14" s="50"/>
      <c r="X14" s="25">
        <f>X13/X6</f>
        <v>3.1464238841753901E-2</v>
      </c>
      <c r="Y14" s="59"/>
      <c r="Z14" s="25">
        <f t="shared" ref="Z14:AF14" si="1">Z13/Z6</f>
        <v>3.9146635940404399E-2</v>
      </c>
      <c r="AA14" s="59"/>
      <c r="AB14" s="25">
        <f t="shared" si="1"/>
        <v>5.8929232024998189E-2</v>
      </c>
      <c r="AC14" s="59"/>
      <c r="AD14" s="25">
        <f t="shared" si="1"/>
        <v>5.6444255074772715E-2</v>
      </c>
      <c r="AE14" s="59"/>
      <c r="AF14" s="25">
        <f t="shared" si="1"/>
        <v>5.1960852050247669E-2</v>
      </c>
      <c r="AG14" s="79"/>
      <c r="AH14" s="25">
        <f>AH13/AH6</f>
        <v>0.37335229890166732</v>
      </c>
      <c r="AI14" s="79"/>
      <c r="AJ14" s="25">
        <f>AJ13/AJ6</f>
        <v>2.5089899403705221E-2</v>
      </c>
    </row>
    <row r="15" spans="2:36" x14ac:dyDescent="0.25">
      <c r="B15" s="7"/>
      <c r="C15" s="53"/>
      <c r="D15" s="7"/>
      <c r="E15" s="53"/>
      <c r="F15" s="7"/>
      <c r="G15" s="53"/>
      <c r="H15" s="7"/>
      <c r="I15" s="53"/>
      <c r="J15" s="7"/>
      <c r="K15" s="53"/>
      <c r="L15" s="7"/>
      <c r="M15" s="53"/>
      <c r="N15" s="7"/>
      <c r="O15" s="53"/>
      <c r="P15" s="7"/>
      <c r="Q15" s="53"/>
      <c r="R15" s="7"/>
      <c r="S15" s="53"/>
      <c r="T15" s="7"/>
      <c r="U15" s="53"/>
      <c r="V15" s="7"/>
      <c r="W15" s="53"/>
      <c r="X15" s="7"/>
      <c r="Y15" s="53"/>
      <c r="Z15" s="7"/>
      <c r="AA15" s="53"/>
      <c r="AB15" s="7"/>
      <c r="AC15" s="53"/>
      <c r="AD15" s="7"/>
      <c r="AE15" s="53"/>
      <c r="AF15" s="7"/>
      <c r="AG15" s="78"/>
      <c r="AH15" s="7"/>
      <c r="AI15" s="78"/>
      <c r="AJ15" s="7"/>
    </row>
    <row r="16" spans="2:36" x14ac:dyDescent="0.25">
      <c r="B16" s="1"/>
      <c r="C16" s="46"/>
      <c r="D16" s="34"/>
      <c r="E16" s="46"/>
      <c r="F16" s="34"/>
      <c r="G16" s="46"/>
      <c r="H16" s="34"/>
      <c r="I16" s="46"/>
      <c r="J16" s="34"/>
      <c r="K16" s="46"/>
      <c r="L16" s="34"/>
      <c r="M16" s="46"/>
      <c r="N16" s="34"/>
      <c r="O16" s="46"/>
      <c r="P16" s="34"/>
      <c r="Q16" s="46"/>
      <c r="R16" s="34"/>
      <c r="S16" s="46"/>
      <c r="T16" s="34"/>
      <c r="U16" s="46"/>
      <c r="V16" s="34"/>
      <c r="W16" s="46"/>
      <c r="X16" s="34"/>
      <c r="Y16" s="57"/>
      <c r="Z16" s="34"/>
      <c r="AA16" s="57"/>
      <c r="AB16" s="34"/>
      <c r="AC16" s="57"/>
      <c r="AD16" s="34"/>
      <c r="AE16" s="57"/>
      <c r="AF16" s="34"/>
      <c r="AG16" s="77"/>
      <c r="AH16" s="34"/>
      <c r="AI16" s="77"/>
      <c r="AJ16" s="34"/>
    </row>
    <row r="17" spans="2:36" ht="15.6" x14ac:dyDescent="0.3">
      <c r="B17" s="30" t="s">
        <v>7</v>
      </c>
      <c r="C17" s="52"/>
      <c r="D17" s="34">
        <v>588985</v>
      </c>
      <c r="E17" s="52"/>
      <c r="F17" s="34">
        <v>406395</v>
      </c>
      <c r="G17" s="52"/>
      <c r="H17" s="34">
        <v>995313</v>
      </c>
      <c r="I17" s="52"/>
      <c r="J17" s="34">
        <v>241055</v>
      </c>
      <c r="K17" s="52"/>
      <c r="L17" s="34">
        <v>212639</v>
      </c>
      <c r="M17" s="52"/>
      <c r="N17" s="34">
        <v>316912</v>
      </c>
      <c r="O17" s="52"/>
      <c r="P17" s="34">
        <v>402013</v>
      </c>
      <c r="Q17" s="52"/>
      <c r="R17" s="34">
        <v>297443</v>
      </c>
      <c r="S17" s="52"/>
      <c r="T17" s="34">
        <v>186750</v>
      </c>
      <c r="U17" s="52"/>
      <c r="V17" s="34">
        <v>132072</v>
      </c>
      <c r="W17" s="52"/>
      <c r="X17" s="34">
        <v>134603</v>
      </c>
      <c r="Y17" s="57"/>
      <c r="Z17" s="34">
        <v>100304</v>
      </c>
      <c r="AA17" s="57"/>
      <c r="AB17" s="34">
        <v>256101</v>
      </c>
      <c r="AC17" s="57"/>
      <c r="AD17" s="34">
        <v>198334</v>
      </c>
      <c r="AE17" s="57"/>
      <c r="AF17" s="34">
        <v>129749</v>
      </c>
      <c r="AG17" s="77"/>
      <c r="AH17" s="34">
        <v>46753</v>
      </c>
      <c r="AI17" s="77"/>
      <c r="AJ17" s="34">
        <v>9274</v>
      </c>
    </row>
    <row r="18" spans="2:36" x14ac:dyDescent="0.25">
      <c r="B18" s="26" t="s">
        <v>5</v>
      </c>
      <c r="C18" s="50"/>
      <c r="D18" s="25">
        <f>D17/D6</f>
        <v>9.7722153081254634E-2</v>
      </c>
      <c r="E18" s="50"/>
      <c r="F18" s="25">
        <f>F17/F6</f>
        <v>7.292262175841141E-2</v>
      </c>
      <c r="G18" s="50"/>
      <c r="H18" s="25">
        <f>H17/H6</f>
        <v>0.20105672076792039</v>
      </c>
      <c r="I18" s="50"/>
      <c r="J18" s="25">
        <f>J17/J6</f>
        <v>4.5320043489794695E-2</v>
      </c>
      <c r="K18" s="50"/>
      <c r="L18" s="25">
        <f>L17/L6</f>
        <v>4.2738294648804291E-2</v>
      </c>
      <c r="M18" s="50"/>
      <c r="N18" s="25">
        <f>N17/N6</f>
        <v>6.4700755534930862E-2</v>
      </c>
      <c r="O18" s="50"/>
      <c r="P18" s="25">
        <f>P17/P6</f>
        <v>9.6840126938365897E-2</v>
      </c>
      <c r="Q18" s="50"/>
      <c r="R18" s="25">
        <f>R17/R6</f>
        <v>7.6721548777430301E-2</v>
      </c>
      <c r="S18" s="50"/>
      <c r="T18" s="25">
        <f>T17/T6</f>
        <v>5.3075267692608515E-2</v>
      </c>
      <c r="U18" s="50"/>
      <c r="V18" s="25">
        <f>V17/V6</f>
        <v>3.9038566812370605E-2</v>
      </c>
      <c r="W18" s="50"/>
      <c r="X18" s="25">
        <f>X17/X6</f>
        <v>4.6366702147081822E-2</v>
      </c>
      <c r="Y18" s="59"/>
      <c r="Z18" s="25">
        <f t="shared" ref="Z18:AF18" si="2">Z17/Z6</f>
        <v>2.473753486361234E-2</v>
      </c>
      <c r="AA18" s="59"/>
      <c r="AB18" s="25">
        <f t="shared" si="2"/>
        <v>7.2989574017295125E-2</v>
      </c>
      <c r="AC18" s="59"/>
      <c r="AD18" s="25">
        <f t="shared" si="2"/>
        <v>7.6545742810256223E-2</v>
      </c>
      <c r="AE18" s="59"/>
      <c r="AF18" s="25">
        <f t="shared" si="2"/>
        <v>6.0983135624248869E-2</v>
      </c>
      <c r="AG18" s="79"/>
      <c r="AH18" s="25">
        <f>AH17/AH6</f>
        <v>0.37785392740820961</v>
      </c>
      <c r="AI18" s="79"/>
      <c r="AJ18" s="25">
        <f>AJ17/AJ6</f>
        <v>4.2214028858846557E-2</v>
      </c>
    </row>
    <row r="19" spans="2:36" x14ac:dyDescent="0.25">
      <c r="B19" s="7"/>
      <c r="C19" s="53"/>
      <c r="D19" s="7"/>
      <c r="E19" s="53"/>
      <c r="F19" s="7"/>
      <c r="G19" s="53"/>
      <c r="H19" s="7"/>
      <c r="I19" s="53"/>
      <c r="J19" s="7"/>
      <c r="K19" s="53"/>
      <c r="L19" s="7"/>
      <c r="M19" s="53"/>
      <c r="N19" s="7"/>
      <c r="O19" s="53"/>
      <c r="P19" s="7"/>
      <c r="Q19" s="53"/>
      <c r="R19" s="7"/>
      <c r="S19" s="53"/>
      <c r="T19" s="7"/>
      <c r="U19" s="53"/>
      <c r="V19" s="7"/>
      <c r="W19" s="53"/>
      <c r="X19" s="7"/>
      <c r="Y19" s="53"/>
      <c r="Z19" s="7"/>
      <c r="AA19" s="53"/>
      <c r="AB19" s="7"/>
      <c r="AC19" s="53"/>
      <c r="AD19" s="7"/>
      <c r="AE19" s="53"/>
      <c r="AF19" s="7"/>
      <c r="AG19" s="78"/>
      <c r="AH19" s="7"/>
      <c r="AI19" s="78"/>
      <c r="AJ19" s="7"/>
    </row>
    <row r="20" spans="2:36" x14ac:dyDescent="0.25">
      <c r="B20" s="1"/>
      <c r="C20" s="46"/>
      <c r="D20" s="34"/>
      <c r="E20" s="46"/>
      <c r="F20" s="34"/>
      <c r="G20" s="46"/>
      <c r="H20" s="34"/>
      <c r="I20" s="46"/>
      <c r="J20" s="34"/>
      <c r="K20" s="46"/>
      <c r="L20" s="34"/>
      <c r="M20" s="46"/>
      <c r="N20" s="34"/>
      <c r="O20" s="46"/>
      <c r="P20" s="34"/>
      <c r="Q20" s="46"/>
      <c r="R20" s="34"/>
      <c r="S20" s="46"/>
      <c r="T20" s="34"/>
      <c r="U20" s="46"/>
      <c r="V20" s="34"/>
      <c r="W20" s="46"/>
      <c r="X20" s="34"/>
      <c r="Y20" s="57"/>
      <c r="Z20" s="34"/>
      <c r="AA20" s="57"/>
      <c r="AB20" s="34"/>
      <c r="AC20" s="57"/>
      <c r="AD20" s="34"/>
      <c r="AE20" s="57"/>
      <c r="AF20" s="34"/>
      <c r="AG20" s="77"/>
      <c r="AH20" s="34"/>
      <c r="AI20" s="77"/>
      <c r="AJ20" s="34"/>
    </row>
    <row r="21" spans="2:36" ht="15.6" x14ac:dyDescent="0.3">
      <c r="B21" s="16" t="s">
        <v>8</v>
      </c>
      <c r="C21" s="49"/>
      <c r="D21" s="34">
        <v>486133</v>
      </c>
      <c r="E21" s="49"/>
      <c r="F21" s="34">
        <v>319422</v>
      </c>
      <c r="G21" s="49"/>
      <c r="H21" s="34">
        <v>843509</v>
      </c>
      <c r="I21" s="49"/>
      <c r="J21" s="34">
        <v>187326</v>
      </c>
      <c r="K21" s="49"/>
      <c r="L21" s="34">
        <v>153762</v>
      </c>
      <c r="M21" s="49"/>
      <c r="N21" s="34">
        <v>260114</v>
      </c>
      <c r="O21" s="49"/>
      <c r="P21" s="34">
        <v>333186</v>
      </c>
      <c r="Q21" s="49"/>
      <c r="R21" s="34">
        <v>245428</v>
      </c>
      <c r="S21" s="49"/>
      <c r="T21" s="34">
        <v>150225</v>
      </c>
      <c r="U21" s="49"/>
      <c r="V21" s="34">
        <v>104294</v>
      </c>
      <c r="W21" s="49"/>
      <c r="X21" s="34">
        <v>114105</v>
      </c>
      <c r="Y21" s="57"/>
      <c r="Z21" s="34">
        <v>75904</v>
      </c>
      <c r="AA21" s="57"/>
      <c r="AB21" s="34">
        <v>214871</v>
      </c>
      <c r="AC21" s="57"/>
      <c r="AD21" s="34">
        <v>168324</v>
      </c>
      <c r="AE21" s="57"/>
      <c r="AF21" s="34">
        <v>101870</v>
      </c>
      <c r="AG21" s="77"/>
      <c r="AH21" s="34">
        <v>36906</v>
      </c>
      <c r="AI21" s="77"/>
      <c r="AJ21" s="34">
        <v>8262</v>
      </c>
    </row>
    <row r="22" spans="2:36" x14ac:dyDescent="0.25">
      <c r="B22" s="26" t="s">
        <v>5</v>
      </c>
      <c r="C22" s="50"/>
      <c r="D22" s="25">
        <f>(D21/D6)</f>
        <v>8.0657340074619152E-2</v>
      </c>
      <c r="E22" s="50"/>
      <c r="F22" s="25">
        <f>(F21/F6)</f>
        <v>5.7316378615178069E-2</v>
      </c>
      <c r="G22" s="50"/>
      <c r="H22" s="25">
        <f>(H21/H6)</f>
        <v>0.17039177974991562</v>
      </c>
      <c r="I22" s="50"/>
      <c r="J22" s="25">
        <f>(J21/J6)</f>
        <v>3.5218611797180235E-2</v>
      </c>
      <c r="K22" s="50"/>
      <c r="L22" s="25">
        <f>(L21/L6)</f>
        <v>3.0904611392028016E-2</v>
      </c>
      <c r="M22" s="50"/>
      <c r="N22" s="25">
        <f>(N21/N6)</f>
        <v>5.3104875565497693E-2</v>
      </c>
      <c r="O22" s="50"/>
      <c r="P22" s="25">
        <f>(P21/P6)</f>
        <v>8.0260525241935915E-2</v>
      </c>
      <c r="Q22" s="50"/>
      <c r="R22" s="25">
        <f>(R21/R6)</f>
        <v>6.3304956826508496E-2</v>
      </c>
      <c r="S22" s="50"/>
      <c r="T22" s="25">
        <f>(T21/T6)</f>
        <v>4.2694683208150543E-2</v>
      </c>
      <c r="U22" s="50"/>
      <c r="V22" s="25">
        <f>(V21/V6)</f>
        <v>3.0827793075969018E-2</v>
      </c>
      <c r="W22" s="50"/>
      <c r="X22" s="25">
        <f>(X21/X6)</f>
        <v>3.9305755061126213E-2</v>
      </c>
      <c r="Y22" s="59"/>
      <c r="Z22" s="25">
        <f t="shared" ref="Z22:AF22" si="3">(Z21/Z6)</f>
        <v>1.8719870057900295E-2</v>
      </c>
      <c r="AA22" s="59"/>
      <c r="AB22" s="25">
        <f t="shared" si="3"/>
        <v>6.1238896992476491E-2</v>
      </c>
      <c r="AC22" s="59"/>
      <c r="AD22" s="25">
        <f t="shared" si="3"/>
        <v>6.496357464072508E-2</v>
      </c>
      <c r="AE22" s="59"/>
      <c r="AF22" s="25">
        <f t="shared" si="3"/>
        <v>4.7879768060194929E-2</v>
      </c>
      <c r="AG22" s="79"/>
      <c r="AH22" s="25">
        <f>(AH21/AH6)</f>
        <v>0.29827127767046785</v>
      </c>
      <c r="AI22" s="79"/>
      <c r="AJ22" s="25">
        <f>(AJ21/AJ6)</f>
        <v>3.7607537894305612E-2</v>
      </c>
    </row>
    <row r="23" spans="2:36" x14ac:dyDescent="0.25">
      <c r="B23" s="1"/>
      <c r="C23" s="46"/>
      <c r="D23" s="1"/>
      <c r="E23" s="46"/>
      <c r="F23" s="1"/>
      <c r="G23" s="46"/>
      <c r="H23" s="1"/>
      <c r="I23" s="46"/>
      <c r="J23" s="1"/>
      <c r="K23" s="46"/>
      <c r="L23" s="1"/>
      <c r="M23" s="46"/>
      <c r="N23" s="1"/>
      <c r="O23" s="46"/>
      <c r="P23" s="1"/>
      <c r="Q23" s="46"/>
      <c r="R23" s="1"/>
      <c r="S23" s="46"/>
      <c r="T23" s="1"/>
      <c r="U23" s="46"/>
      <c r="V23" s="1"/>
      <c r="W23" s="46"/>
      <c r="X23" s="1"/>
      <c r="Y23" s="46"/>
      <c r="Z23" s="1"/>
      <c r="AA23" s="46"/>
      <c r="AB23" s="1"/>
      <c r="AC23" s="46"/>
      <c r="AD23" s="1"/>
      <c r="AE23" s="46"/>
      <c r="AF23" s="1"/>
      <c r="AG23" s="79"/>
      <c r="AH23" s="1"/>
      <c r="AI23" s="79"/>
      <c r="AJ23" s="1"/>
    </row>
    <row r="24" spans="2:36" x14ac:dyDescent="0.25">
      <c r="AG24" s="79"/>
      <c r="AI24" s="79"/>
    </row>
    <row r="25" spans="2:36" x14ac:dyDescent="0.25">
      <c r="AG25"/>
      <c r="AI25"/>
    </row>
    <row r="26" spans="2:36" x14ac:dyDescent="0.25">
      <c r="AG26" s="73"/>
      <c r="AI26" s="73"/>
    </row>
    <row r="27" spans="2:36" ht="15.6" x14ac:dyDescent="0.3">
      <c r="B27" s="28" t="s">
        <v>10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82"/>
      <c r="AH27" s="6"/>
      <c r="AI27" s="82"/>
      <c r="AJ27" s="6"/>
    </row>
    <row r="28" spans="2:36" ht="15.6" x14ac:dyDescent="0.3">
      <c r="B28" s="14" t="s">
        <v>2</v>
      </c>
      <c r="C28" s="45"/>
      <c r="D28" s="65">
        <v>2023</v>
      </c>
      <c r="E28" s="45"/>
      <c r="F28" s="65">
        <v>2022</v>
      </c>
      <c r="G28" s="45"/>
      <c r="H28" s="65">
        <f>H4</f>
        <v>2021</v>
      </c>
      <c r="I28" s="45"/>
      <c r="J28" s="65">
        <f>J4</f>
        <v>2020</v>
      </c>
      <c r="K28" s="45"/>
      <c r="L28" s="65">
        <f>L4</f>
        <v>2019</v>
      </c>
      <c r="M28" s="45"/>
      <c r="N28" s="65">
        <f>N4</f>
        <v>2018</v>
      </c>
      <c r="O28" s="45"/>
      <c r="P28" s="65">
        <f>P4</f>
        <v>2017</v>
      </c>
      <c r="Q28" s="45"/>
      <c r="R28" s="65">
        <f>R4</f>
        <v>2016</v>
      </c>
      <c r="S28" s="45"/>
      <c r="T28" s="65">
        <f>T4</f>
        <v>2015</v>
      </c>
      <c r="U28" s="66"/>
      <c r="V28" s="65">
        <f>V4</f>
        <v>2014</v>
      </c>
      <c r="W28" s="66"/>
      <c r="X28" s="65">
        <f>X4</f>
        <v>2013</v>
      </c>
      <c r="Y28" s="67"/>
      <c r="Z28" s="65">
        <f>Z4</f>
        <v>2012</v>
      </c>
      <c r="AA28" s="67"/>
      <c r="AB28" s="65">
        <f>AB4</f>
        <v>2011</v>
      </c>
      <c r="AC28" s="67"/>
      <c r="AD28" s="65">
        <f>AD4</f>
        <v>2010</v>
      </c>
      <c r="AE28" s="67"/>
      <c r="AF28" s="65">
        <f>AF4</f>
        <v>2009</v>
      </c>
      <c r="AG28" s="88"/>
      <c r="AH28" s="65">
        <v>2008</v>
      </c>
      <c r="AI28" s="88"/>
      <c r="AJ28" s="65">
        <v>2007</v>
      </c>
    </row>
    <row r="29" spans="2:36" x14ac:dyDescent="0.25">
      <c r="B29" s="21" t="s">
        <v>11</v>
      </c>
      <c r="C29" s="50"/>
      <c r="D29" s="40">
        <v>1580297</v>
      </c>
      <c r="E29" s="50"/>
      <c r="F29" s="40">
        <v>1423339</v>
      </c>
      <c r="G29" s="50"/>
      <c r="H29" s="40">
        <v>1328002</v>
      </c>
      <c r="I29" s="50"/>
      <c r="J29" s="40">
        <v>1898527</v>
      </c>
      <c r="K29" s="50"/>
      <c r="L29" s="40">
        <v>1579253</v>
      </c>
      <c r="M29" s="50"/>
      <c r="N29" s="40">
        <v>1476143</v>
      </c>
      <c r="O29" s="50"/>
      <c r="P29" s="40">
        <v>1456153</v>
      </c>
      <c r="Q29" s="50"/>
      <c r="R29" s="40">
        <v>1398946</v>
      </c>
      <c r="S29" s="50"/>
      <c r="T29" s="40">
        <v>1231092</v>
      </c>
      <c r="U29" s="50"/>
      <c r="V29" s="40">
        <v>1169918</v>
      </c>
      <c r="W29" s="50"/>
      <c r="X29" s="40">
        <v>1245870</v>
      </c>
      <c r="Y29" s="60"/>
      <c r="Z29" s="40">
        <v>1297676</v>
      </c>
      <c r="AA29" s="60"/>
      <c r="AB29" s="40">
        <v>1285237</v>
      </c>
      <c r="AC29" s="60"/>
      <c r="AD29" s="40">
        <v>1235506</v>
      </c>
      <c r="AE29" s="60"/>
      <c r="AF29" s="40">
        <v>743359</v>
      </c>
      <c r="AG29" s="83"/>
      <c r="AH29" s="40">
        <v>888477</v>
      </c>
      <c r="AI29" s="83"/>
      <c r="AJ29" s="40">
        <v>639006</v>
      </c>
    </row>
    <row r="30" spans="2:36" x14ac:dyDescent="0.25">
      <c r="B30" s="21" t="s">
        <v>12</v>
      </c>
      <c r="C30" s="50"/>
      <c r="D30" s="41">
        <v>5147005</v>
      </c>
      <c r="E30" s="50"/>
      <c r="F30" s="41">
        <v>4773040</v>
      </c>
      <c r="G30" s="50"/>
      <c r="H30" s="41">
        <v>4962441</v>
      </c>
      <c r="I30" s="50"/>
      <c r="J30" s="41">
        <v>3781694</v>
      </c>
      <c r="K30" s="50"/>
      <c r="L30" s="41">
        <v>3116533</v>
      </c>
      <c r="M30" s="50"/>
      <c r="N30" s="41">
        <v>2803537</v>
      </c>
      <c r="O30" s="50"/>
      <c r="P30" s="41">
        <v>3029865</v>
      </c>
      <c r="Q30" s="50"/>
      <c r="R30" s="41">
        <v>3050706</v>
      </c>
      <c r="S30" s="50"/>
      <c r="T30" s="41">
        <v>2690564</v>
      </c>
      <c r="U30" s="50"/>
      <c r="V30" s="41">
        <v>2027740</v>
      </c>
      <c r="W30" s="50"/>
      <c r="X30" s="41">
        <v>1803009</v>
      </c>
      <c r="Y30" s="61"/>
      <c r="Z30" s="41">
        <v>1927021</v>
      </c>
      <c r="AA30" s="61"/>
      <c r="AB30" s="41">
        <v>2210748</v>
      </c>
      <c r="AC30" s="61"/>
      <c r="AD30" s="41">
        <v>1953257</v>
      </c>
      <c r="AE30" s="61"/>
      <c r="AF30" s="41">
        <v>1747707</v>
      </c>
      <c r="AG30" s="92"/>
      <c r="AH30" s="41">
        <v>174178</v>
      </c>
      <c r="AI30" s="92"/>
      <c r="AJ30" s="41">
        <v>261581</v>
      </c>
    </row>
    <row r="31" spans="2:36" x14ac:dyDescent="0.25">
      <c r="B31" s="21" t="s">
        <v>13</v>
      </c>
      <c r="C31" s="50"/>
      <c r="D31" s="40">
        <v>2703164</v>
      </c>
      <c r="E31" s="50"/>
      <c r="F31" s="40">
        <v>2106605</v>
      </c>
      <c r="G31" s="50"/>
      <c r="H31" s="40">
        <v>2795860</v>
      </c>
      <c r="I31" s="50"/>
      <c r="J31" s="40">
        <v>1737618</v>
      </c>
      <c r="K31" s="50"/>
      <c r="L31" s="40">
        <v>576527</v>
      </c>
      <c r="M31" s="50"/>
      <c r="N31" s="40">
        <v>601437</v>
      </c>
      <c r="O31" s="50"/>
      <c r="P31" s="40">
        <v>988926</v>
      </c>
      <c r="Q31" s="50"/>
      <c r="R31" s="40">
        <v>1778439</v>
      </c>
      <c r="S31" s="50"/>
      <c r="T31" s="40">
        <v>1535401</v>
      </c>
      <c r="U31" s="50"/>
      <c r="V31" s="40">
        <v>883260</v>
      </c>
      <c r="W31" s="50"/>
      <c r="X31" s="40">
        <v>735345</v>
      </c>
      <c r="Y31" s="60"/>
      <c r="Z31" s="40">
        <v>698947</v>
      </c>
      <c r="AA31" s="60"/>
      <c r="AB31" s="40">
        <v>861032</v>
      </c>
      <c r="AC31" s="60"/>
      <c r="AD31" s="40">
        <v>786646</v>
      </c>
      <c r="AE31" s="60"/>
      <c r="AF31" s="40">
        <v>842849</v>
      </c>
      <c r="AG31" s="83"/>
      <c r="AH31" s="40">
        <v>14524</v>
      </c>
      <c r="AI31" s="83"/>
      <c r="AJ31" s="40">
        <v>28371</v>
      </c>
    </row>
    <row r="32" spans="2:36" ht="15.6" x14ac:dyDescent="0.3">
      <c r="B32" s="2" t="s">
        <v>14</v>
      </c>
      <c r="C32" s="44"/>
      <c r="D32" s="42">
        <f>SUM(D29:D30)</f>
        <v>6727302</v>
      </c>
      <c r="E32" s="44"/>
      <c r="F32" s="42">
        <f>SUM(F29:F30)</f>
        <v>6196379</v>
      </c>
      <c r="G32" s="44"/>
      <c r="H32" s="42">
        <f>SUM(H29:H30)</f>
        <v>6290443</v>
      </c>
      <c r="I32" s="44"/>
      <c r="J32" s="42">
        <f>SUM(J29:J30)</f>
        <v>5680221</v>
      </c>
      <c r="K32" s="44"/>
      <c r="L32" s="42">
        <f>SUM(L29:L30)</f>
        <v>4695786</v>
      </c>
      <c r="M32" s="44"/>
      <c r="N32" s="42">
        <f>SUM(N29:N30)</f>
        <v>4279680</v>
      </c>
      <c r="O32" s="44"/>
      <c r="P32" s="42">
        <f>SUM(P29:P30)</f>
        <v>4486018</v>
      </c>
      <c r="Q32" s="44"/>
      <c r="R32" s="42">
        <f>SUM(R29:R30)</f>
        <v>4449652</v>
      </c>
      <c r="S32" s="44"/>
      <c r="T32" s="42">
        <f>SUM(T29:T30)</f>
        <v>3921656</v>
      </c>
      <c r="U32" s="44"/>
      <c r="V32" s="42">
        <f>SUM(V29:V30)</f>
        <v>3197658</v>
      </c>
      <c r="W32" s="44"/>
      <c r="X32" s="42">
        <f>SUM(X29:X30)</f>
        <v>3048879</v>
      </c>
      <c r="Y32" s="62"/>
      <c r="Z32" s="42">
        <f>SUM(Z29:Z30)</f>
        <v>3224697</v>
      </c>
      <c r="AA32" s="62"/>
      <c r="AB32" s="42">
        <f>SUM(AB29:AB30)</f>
        <v>3495985</v>
      </c>
      <c r="AC32" s="62"/>
      <c r="AD32" s="42">
        <v>3188763</v>
      </c>
      <c r="AE32" s="62"/>
      <c r="AF32" s="42">
        <v>2491066</v>
      </c>
      <c r="AG32" s="93"/>
      <c r="AH32" s="42">
        <v>1062655</v>
      </c>
      <c r="AI32" s="93"/>
      <c r="AJ32" s="42">
        <v>900587</v>
      </c>
    </row>
    <row r="33" spans="1:36" ht="15.6" x14ac:dyDescent="0.3">
      <c r="B33" s="1"/>
      <c r="C33" s="46"/>
      <c r="D33" s="42"/>
      <c r="E33" s="46"/>
      <c r="F33" s="42"/>
      <c r="G33" s="46"/>
      <c r="H33" s="42"/>
      <c r="I33" s="46"/>
      <c r="J33" s="42"/>
      <c r="K33" s="46"/>
      <c r="L33" s="42"/>
      <c r="M33" s="46"/>
      <c r="N33" s="42"/>
      <c r="O33" s="46"/>
      <c r="P33" s="42"/>
      <c r="Q33" s="46"/>
      <c r="R33" s="42"/>
      <c r="S33" s="46"/>
      <c r="T33" s="42"/>
      <c r="U33" s="46"/>
      <c r="V33" s="42"/>
      <c r="W33" s="46"/>
      <c r="X33" s="42"/>
      <c r="Y33" s="62"/>
      <c r="Z33" s="42"/>
      <c r="AA33" s="62"/>
      <c r="AB33" s="42"/>
      <c r="AC33" s="62"/>
      <c r="AD33" s="42"/>
      <c r="AE33" s="62"/>
      <c r="AF33" s="42"/>
      <c r="AG33" s="93"/>
      <c r="AH33" s="42"/>
      <c r="AI33" s="93"/>
      <c r="AJ33" s="42"/>
    </row>
    <row r="34" spans="1:36" ht="15.6" x14ac:dyDescent="0.3">
      <c r="B34" s="30" t="s">
        <v>15</v>
      </c>
      <c r="C34" s="52"/>
      <c r="D34" s="42">
        <v>938522</v>
      </c>
      <c r="E34" s="52"/>
      <c r="F34" s="42">
        <v>768522</v>
      </c>
      <c r="G34" s="52"/>
      <c r="H34" s="42">
        <v>903387</v>
      </c>
      <c r="I34" s="52"/>
      <c r="J34" s="42">
        <v>748914</v>
      </c>
      <c r="K34" s="52"/>
      <c r="L34" s="42">
        <v>600043</v>
      </c>
      <c r="M34" s="52"/>
      <c r="N34" s="42">
        <v>545998</v>
      </c>
      <c r="O34" s="52"/>
      <c r="P34" s="42">
        <v>619043</v>
      </c>
      <c r="Q34" s="52"/>
      <c r="R34" s="42">
        <v>531605</v>
      </c>
      <c r="S34" s="52"/>
      <c r="T34" s="42">
        <v>436800</v>
      </c>
      <c r="U34" s="52"/>
      <c r="V34" s="42">
        <v>390600</v>
      </c>
      <c r="W34" s="52"/>
      <c r="X34" s="42">
        <v>381779</v>
      </c>
      <c r="Y34" s="62"/>
      <c r="Z34" s="42">
        <v>343028</v>
      </c>
      <c r="AA34" s="62"/>
      <c r="AB34" s="42">
        <v>626506</v>
      </c>
      <c r="AC34" s="62"/>
      <c r="AD34" s="42">
        <v>584627</v>
      </c>
      <c r="AE34" s="62"/>
      <c r="AF34" s="42">
        <v>558274</v>
      </c>
      <c r="AG34" s="93"/>
      <c r="AH34" s="42">
        <v>593591</v>
      </c>
      <c r="AI34" s="93"/>
      <c r="AJ34" s="42">
        <v>505908</v>
      </c>
    </row>
    <row r="35" spans="1:36" x14ac:dyDescent="0.25">
      <c r="B35" s="1" t="s">
        <v>16</v>
      </c>
      <c r="C35" s="46"/>
      <c r="D35" s="41">
        <v>145848</v>
      </c>
      <c r="E35" s="46"/>
      <c r="F35" s="41">
        <v>145848</v>
      </c>
      <c r="G35" s="46"/>
      <c r="H35" s="41">
        <v>145848</v>
      </c>
      <c r="I35" s="46"/>
      <c r="J35" s="41">
        <v>145848</v>
      </c>
      <c r="K35" s="46"/>
      <c r="L35" s="41">
        <v>145848</v>
      </c>
      <c r="M35" s="46"/>
      <c r="N35" s="41">
        <v>145848</v>
      </c>
      <c r="O35" s="46"/>
      <c r="P35" s="41">
        <v>145848</v>
      </c>
      <c r="Q35" s="46"/>
      <c r="R35" s="41">
        <v>145848</v>
      </c>
      <c r="S35" s="46"/>
      <c r="T35" s="41">
        <v>145848</v>
      </c>
      <c r="U35" s="46"/>
      <c r="V35" s="41">
        <v>145848</v>
      </c>
      <c r="W35" s="46"/>
      <c r="X35" s="41">
        <v>127650</v>
      </c>
      <c r="Y35" s="61"/>
      <c r="Z35" s="41">
        <v>127650</v>
      </c>
      <c r="AA35" s="61"/>
      <c r="AB35" s="41">
        <v>127650</v>
      </c>
      <c r="AC35" s="61"/>
      <c r="AD35" s="41">
        <v>127650</v>
      </c>
      <c r="AE35" s="61"/>
      <c r="AF35" s="41">
        <v>127650</v>
      </c>
      <c r="AG35" s="92"/>
      <c r="AH35" s="41">
        <v>127650</v>
      </c>
      <c r="AI35" s="92"/>
      <c r="AJ35" s="41">
        <v>127650</v>
      </c>
    </row>
    <row r="36" spans="1:36" ht="15.6" x14ac:dyDescent="0.3">
      <c r="B36" s="1"/>
      <c r="C36" s="46"/>
      <c r="D36" s="35"/>
      <c r="E36" s="46"/>
      <c r="F36" s="35"/>
      <c r="G36" s="46"/>
      <c r="H36" s="35"/>
      <c r="I36" s="46"/>
      <c r="J36" s="35"/>
      <c r="K36" s="46"/>
      <c r="L36" s="35"/>
      <c r="M36" s="46"/>
      <c r="N36" s="35"/>
      <c r="O36" s="46"/>
      <c r="P36" s="35"/>
      <c r="Q36" s="46"/>
      <c r="R36" s="35"/>
      <c r="S36" s="46"/>
      <c r="T36" s="35"/>
      <c r="U36" s="46"/>
      <c r="V36" s="35"/>
      <c r="W36" s="46"/>
      <c r="X36" s="35"/>
      <c r="Y36" s="63"/>
      <c r="Z36" s="35"/>
      <c r="AA36" s="63"/>
      <c r="AB36" s="35"/>
      <c r="AC36" s="63"/>
      <c r="AD36" s="35"/>
      <c r="AE36" s="63"/>
      <c r="AF36" s="35"/>
      <c r="AG36" s="84"/>
      <c r="AH36" s="35"/>
      <c r="AI36" s="84"/>
      <c r="AJ36" s="35"/>
    </row>
    <row r="37" spans="1:36" ht="15.6" x14ac:dyDescent="0.3">
      <c r="B37" s="30" t="s">
        <v>17</v>
      </c>
      <c r="C37" s="52"/>
      <c r="D37" s="35">
        <f>SUM(D38:D39)</f>
        <v>5788780</v>
      </c>
      <c r="E37" s="52"/>
      <c r="F37" s="35">
        <f>SUM(F38:F39)</f>
        <v>5427857</v>
      </c>
      <c r="G37" s="52"/>
      <c r="H37" s="35">
        <f>SUM(H38:H39)</f>
        <v>5387056</v>
      </c>
      <c r="I37" s="52"/>
      <c r="J37" s="35">
        <f>SUM(J38:J39)</f>
        <v>4931307</v>
      </c>
      <c r="K37" s="52"/>
      <c r="L37" s="35">
        <f>SUM(L38:L39)</f>
        <v>4095743</v>
      </c>
      <c r="M37" s="52"/>
      <c r="N37" s="35">
        <f>SUM(N38:N39)</f>
        <v>3733682</v>
      </c>
      <c r="O37" s="52"/>
      <c r="P37" s="35">
        <f>SUM(P38:P39)</f>
        <v>3866975</v>
      </c>
      <c r="Q37" s="52"/>
      <c r="R37" s="35">
        <f>SUM(R38:R39)</f>
        <v>3918047</v>
      </c>
      <c r="S37" s="52"/>
      <c r="T37" s="35">
        <f>SUM(T38:T39)</f>
        <v>3484856</v>
      </c>
      <c r="U37" s="52"/>
      <c r="V37" s="35">
        <f>SUM(V38:V39)</f>
        <v>2807058</v>
      </c>
      <c r="W37" s="52"/>
      <c r="X37" s="35">
        <v>2667100</v>
      </c>
      <c r="Y37" s="63"/>
      <c r="Z37" s="35">
        <v>2881669</v>
      </c>
      <c r="AA37" s="63"/>
      <c r="AB37" s="35">
        <v>2869479</v>
      </c>
      <c r="AC37" s="63"/>
      <c r="AD37" s="35">
        <v>2604136</v>
      </c>
      <c r="AE37" s="63"/>
      <c r="AF37" s="35">
        <v>1932792</v>
      </c>
      <c r="AG37" s="84"/>
      <c r="AH37" s="35">
        <v>469064</v>
      </c>
      <c r="AI37" s="84"/>
      <c r="AJ37" s="35">
        <v>394679</v>
      </c>
    </row>
    <row r="38" spans="1:36" x14ac:dyDescent="0.25">
      <c r="B38" s="29" t="s">
        <v>18</v>
      </c>
      <c r="D38" s="34">
        <v>887931</v>
      </c>
      <c r="F38" s="34">
        <v>863842</v>
      </c>
      <c r="H38" s="34">
        <v>830649</v>
      </c>
      <c r="J38" s="34">
        <v>805864</v>
      </c>
      <c r="L38" s="34">
        <v>621440</v>
      </c>
      <c r="N38" s="34">
        <v>532261</v>
      </c>
      <c r="P38" s="34">
        <v>457460</v>
      </c>
      <c r="R38" s="34">
        <v>410271</v>
      </c>
      <c r="T38" s="34">
        <v>344460</v>
      </c>
      <c r="V38" s="34">
        <v>328495</v>
      </c>
      <c r="X38" s="34">
        <v>19477</v>
      </c>
      <c r="Y38" s="57"/>
      <c r="Z38" s="34">
        <v>29982</v>
      </c>
      <c r="AA38" s="57"/>
      <c r="AB38" s="34">
        <v>32012</v>
      </c>
      <c r="AC38" s="57"/>
      <c r="AD38" s="34">
        <v>3920</v>
      </c>
      <c r="AE38" s="57"/>
      <c r="AF38" s="34">
        <v>13037</v>
      </c>
      <c r="AG38" s="77"/>
      <c r="AH38" s="34">
        <v>167295</v>
      </c>
      <c r="AI38" s="77"/>
      <c r="AJ38" s="34">
        <v>3604</v>
      </c>
    </row>
    <row r="39" spans="1:36" x14ac:dyDescent="0.25">
      <c r="B39" s="29" t="s">
        <v>19</v>
      </c>
      <c r="D39" s="34">
        <v>4900849</v>
      </c>
      <c r="F39" s="34">
        <v>4564015</v>
      </c>
      <c r="H39" s="34">
        <v>4556407</v>
      </c>
      <c r="J39" s="34">
        <v>4125443</v>
      </c>
      <c r="L39" s="34">
        <v>3474303</v>
      </c>
      <c r="N39" s="34">
        <v>3201421</v>
      </c>
      <c r="P39" s="34">
        <v>3409515</v>
      </c>
      <c r="R39" s="34">
        <v>3507776</v>
      </c>
      <c r="T39" s="34">
        <v>3140396</v>
      </c>
      <c r="V39" s="34">
        <v>2478563</v>
      </c>
      <c r="X39" s="34">
        <v>1607870</v>
      </c>
      <c r="Y39" s="57"/>
      <c r="Z39" s="34">
        <v>1803736</v>
      </c>
      <c r="AA39" s="57"/>
      <c r="AB39" s="34">
        <v>1630586</v>
      </c>
      <c r="AC39" s="57"/>
      <c r="AD39" s="34">
        <v>1378869</v>
      </c>
      <c r="AE39" s="57"/>
      <c r="AF39" s="34">
        <v>1196964</v>
      </c>
      <c r="AG39" s="77"/>
      <c r="AH39" s="34">
        <v>250996</v>
      </c>
      <c r="AI39" s="77"/>
      <c r="AJ39" s="34">
        <v>271198</v>
      </c>
    </row>
    <row r="40" spans="1:36" x14ac:dyDescent="0.25">
      <c r="B40" s="1"/>
      <c r="C40" s="46"/>
      <c r="E40" s="46"/>
      <c r="G40" s="46"/>
      <c r="I40" s="46"/>
      <c r="K40" s="46"/>
      <c r="M40" s="46"/>
      <c r="O40" s="46"/>
      <c r="Q40" s="46"/>
      <c r="S40" s="46"/>
      <c r="U40" s="46"/>
      <c r="W40" s="46"/>
    </row>
    <row r="41" spans="1:36" x14ac:dyDescent="0.25">
      <c r="B41" s="29" t="s">
        <v>20</v>
      </c>
      <c r="D41" s="34">
        <v>25530098</v>
      </c>
      <c r="F41" s="34">
        <v>25530098</v>
      </c>
      <c r="H41" s="34">
        <v>25530098</v>
      </c>
      <c r="J41" s="34">
        <v>25530098</v>
      </c>
      <c r="L41" s="34">
        <v>25530098</v>
      </c>
      <c r="N41" s="34">
        <v>25530098</v>
      </c>
      <c r="P41" s="34">
        <v>25530098</v>
      </c>
      <c r="R41" s="34">
        <v>25530098</v>
      </c>
      <c r="T41" s="34">
        <v>25530098</v>
      </c>
      <c r="V41" s="34">
        <v>25530098</v>
      </c>
      <c r="X41" s="34">
        <v>25530098</v>
      </c>
      <c r="Y41" s="57"/>
      <c r="Z41" s="34">
        <v>25530098</v>
      </c>
      <c r="AA41" s="57"/>
      <c r="AB41" s="34">
        <v>25530098</v>
      </c>
      <c r="AC41" s="57"/>
      <c r="AD41" s="34">
        <v>25530098</v>
      </c>
      <c r="AE41" s="57"/>
      <c r="AF41" s="34">
        <v>25530098</v>
      </c>
      <c r="AG41" s="77"/>
      <c r="AH41" s="34">
        <v>25530098</v>
      </c>
      <c r="AI41" s="77"/>
      <c r="AJ41" s="34">
        <v>25530098</v>
      </c>
    </row>
    <row r="42" spans="1:36" ht="15.6" x14ac:dyDescent="0.3">
      <c r="A42" s="36" t="s">
        <v>22</v>
      </c>
      <c r="B42" s="30" t="s">
        <v>21</v>
      </c>
      <c r="C42" s="52"/>
      <c r="D42" s="39">
        <f>D21/D41*1000</f>
        <v>19.041564196110802</v>
      </c>
      <c r="E42" s="52"/>
      <c r="F42" s="39">
        <f>F21/F41*1000</f>
        <v>12.511585345265811</v>
      </c>
      <c r="G42" s="52"/>
      <c r="H42" s="39">
        <f>H21/H41*1000</f>
        <v>33.039786999642537</v>
      </c>
      <c r="I42" s="52"/>
      <c r="J42" s="39">
        <f>J21/J41*1000</f>
        <v>7.3374571456795818</v>
      </c>
      <c r="K42" s="52"/>
      <c r="L42" s="39">
        <f>L21/L41*1000</f>
        <v>6.022773590606664</v>
      </c>
      <c r="M42" s="52"/>
      <c r="N42" s="39">
        <f>N21/N41*1000</f>
        <v>10.188523365636904</v>
      </c>
      <c r="O42" s="52"/>
      <c r="P42" s="39">
        <f>P21/P41*1000</f>
        <v>13.050713710538831</v>
      </c>
      <c r="Q42" s="52"/>
      <c r="R42" s="39">
        <f>R21/R41*1000</f>
        <v>9.6132807637479498</v>
      </c>
      <c r="S42" s="52"/>
      <c r="T42" s="39">
        <f>T21/T41*1000</f>
        <v>5.8842312317015004</v>
      </c>
      <c r="U42" s="52"/>
      <c r="V42" s="39">
        <f>V21/V41*1000</f>
        <v>4.0851390386358872</v>
      </c>
      <c r="W42" s="52"/>
      <c r="X42" s="39">
        <f>X21/X41*1000</f>
        <v>4.4694305521271396</v>
      </c>
      <c r="Y42" s="64"/>
      <c r="Z42" s="39">
        <f>Z21/Z41*1000</f>
        <v>2.9731182387157307</v>
      </c>
      <c r="AA42" s="64"/>
      <c r="AB42" s="39">
        <f>AB21/AB41*1000</f>
        <v>8.4163797569441368</v>
      </c>
      <c r="AC42" s="64"/>
      <c r="AD42" s="39">
        <f>AD21/AD41*1000</f>
        <v>6.5931591801958609</v>
      </c>
      <c r="AE42" s="64"/>
      <c r="AF42" s="39">
        <f>AF21/AF41*1000</f>
        <v>3.9901922820664457</v>
      </c>
      <c r="AG42" s="85"/>
      <c r="AH42" s="39">
        <f>AH21/AH41*1000</f>
        <v>1.4455878704421739</v>
      </c>
      <c r="AI42" s="85"/>
      <c r="AJ42" s="39">
        <f>AJ21/AJ41*1000</f>
        <v>0.32361802919832111</v>
      </c>
    </row>
    <row r="43" spans="1:36" ht="6" customHeight="1" x14ac:dyDescent="0.3">
      <c r="B43" s="1"/>
      <c r="C43" s="46"/>
      <c r="D43" s="39"/>
      <c r="E43" s="46"/>
      <c r="F43" s="39"/>
      <c r="G43" s="46"/>
      <c r="H43" s="39"/>
      <c r="I43" s="46"/>
      <c r="J43" s="39"/>
      <c r="K43" s="46"/>
      <c r="L43" s="39"/>
      <c r="M43" s="46"/>
      <c r="N43" s="39"/>
      <c r="O43" s="46"/>
      <c r="P43" s="39"/>
      <c r="Q43" s="46"/>
      <c r="R43" s="39"/>
      <c r="S43" s="46"/>
      <c r="T43" s="39"/>
      <c r="U43" s="46"/>
      <c r="V43" s="39"/>
      <c r="W43" s="46"/>
      <c r="X43" s="39"/>
      <c r="Y43" s="64"/>
      <c r="Z43" s="39"/>
      <c r="AA43" s="64"/>
      <c r="AB43" s="39"/>
      <c r="AC43" s="64"/>
      <c r="AD43" s="39"/>
      <c r="AE43" s="64"/>
      <c r="AF43" s="39"/>
      <c r="AG43" s="85"/>
      <c r="AH43" s="39"/>
      <c r="AI43" s="85"/>
      <c r="AJ43" s="39"/>
    </row>
    <row r="44" spans="1:36" ht="15.6" x14ac:dyDescent="0.3">
      <c r="A44" s="37" t="s">
        <v>24</v>
      </c>
      <c r="B44" s="18"/>
      <c r="C44" s="55"/>
      <c r="E44" s="55"/>
      <c r="G44" s="55"/>
      <c r="I44" s="55"/>
      <c r="K44" s="55"/>
      <c r="M44" s="55"/>
      <c r="O44" s="55"/>
      <c r="Q44" s="55"/>
      <c r="S44" s="55"/>
      <c r="U44" s="55"/>
      <c r="W44" s="55"/>
    </row>
    <row r="45" spans="1:36" ht="15.6" x14ac:dyDescent="0.3">
      <c r="A45" s="37" t="s">
        <v>26</v>
      </c>
      <c r="B45" s="32" t="s">
        <v>23</v>
      </c>
      <c r="C45" s="56"/>
      <c r="D45" s="68">
        <v>2023</v>
      </c>
      <c r="E45" s="56"/>
      <c r="F45" s="68">
        <v>2022</v>
      </c>
      <c r="G45" s="56"/>
      <c r="H45" s="68">
        <f>H4</f>
        <v>2021</v>
      </c>
      <c r="I45" s="56"/>
      <c r="J45" s="68">
        <f>J4</f>
        <v>2020</v>
      </c>
      <c r="K45" s="56"/>
      <c r="L45" s="68">
        <f>L4</f>
        <v>2019</v>
      </c>
      <c r="M45" s="56"/>
      <c r="N45" s="68">
        <f>N4</f>
        <v>2018</v>
      </c>
      <c r="O45" s="56"/>
      <c r="P45" s="68">
        <f>P4</f>
        <v>2017</v>
      </c>
      <c r="Q45" s="56"/>
      <c r="R45" s="68">
        <f>R4</f>
        <v>2016</v>
      </c>
      <c r="S45" s="56"/>
      <c r="T45" s="68">
        <f>T4</f>
        <v>2015</v>
      </c>
      <c r="U45" s="56"/>
      <c r="V45" s="68">
        <f>V4</f>
        <v>2014</v>
      </c>
      <c r="W45" s="56"/>
      <c r="X45" s="68">
        <f>X4</f>
        <v>2013</v>
      </c>
      <c r="Y45" s="67"/>
      <c r="Z45" s="68">
        <f>Z4</f>
        <v>2012</v>
      </c>
      <c r="AA45" s="67"/>
      <c r="AB45" s="68">
        <f>AB4</f>
        <v>2011</v>
      </c>
      <c r="AC45" s="67"/>
      <c r="AD45" s="68">
        <f>AD4</f>
        <v>2010</v>
      </c>
      <c r="AE45" s="67"/>
      <c r="AF45" s="68">
        <f>AF4</f>
        <v>2009</v>
      </c>
      <c r="AG45" s="88"/>
      <c r="AH45" s="68">
        <v>2008</v>
      </c>
      <c r="AI45" s="88"/>
      <c r="AJ45" s="68">
        <v>2007</v>
      </c>
    </row>
    <row r="46" spans="1:36" ht="15.6" x14ac:dyDescent="0.3">
      <c r="A46" s="37" t="s">
        <v>28</v>
      </c>
      <c r="B46" s="1"/>
      <c r="C46" s="46"/>
      <c r="D46" s="30"/>
      <c r="E46" s="46"/>
      <c r="F46" s="30"/>
      <c r="G46" s="46"/>
      <c r="H46" s="30"/>
      <c r="I46" s="46"/>
      <c r="J46" s="30"/>
      <c r="K46" s="46"/>
      <c r="L46" s="30"/>
      <c r="M46" s="46"/>
      <c r="N46" s="30"/>
      <c r="O46" s="46"/>
      <c r="P46" s="30"/>
      <c r="Q46" s="46"/>
      <c r="R46" s="30"/>
      <c r="S46" s="46"/>
      <c r="T46" s="30"/>
      <c r="U46" s="46"/>
      <c r="V46" s="30"/>
      <c r="W46" s="46"/>
      <c r="X46" s="30"/>
      <c r="Y46" s="52"/>
      <c r="Z46" s="30"/>
      <c r="AA46" s="52"/>
      <c r="AB46" s="30"/>
      <c r="AC46" s="52"/>
      <c r="AD46" s="30"/>
      <c r="AE46" s="52"/>
      <c r="AF46" s="30"/>
      <c r="AG46" s="80"/>
      <c r="AH46" s="30"/>
      <c r="AI46" s="80"/>
      <c r="AJ46" s="30"/>
    </row>
    <row r="47" spans="1:36" x14ac:dyDescent="0.25">
      <c r="A47" s="19" t="s">
        <v>30</v>
      </c>
      <c r="B47" s="29" t="s">
        <v>25</v>
      </c>
      <c r="D47" s="3">
        <f>(D30/D39)</f>
        <v>1.0502272157334371</v>
      </c>
      <c r="F47" s="3">
        <f>(F30/F39)</f>
        <v>1.0457984910216114</v>
      </c>
      <c r="H47" s="3">
        <f>(H30/H39)</f>
        <v>1.0891127592420957</v>
      </c>
      <c r="J47" s="3">
        <f>(J30/J39)</f>
        <v>0.91667585759880821</v>
      </c>
      <c r="L47" s="3">
        <f>(L30/L39)</f>
        <v>0.89702394983972322</v>
      </c>
      <c r="N47" s="3">
        <f>(N30/N39)</f>
        <v>0.87571643966850965</v>
      </c>
      <c r="P47" s="3">
        <f>(P30/P39)</f>
        <v>0.88864985195841639</v>
      </c>
      <c r="R47" s="3">
        <f>(R30/R39)</f>
        <v>0.86969806509879766</v>
      </c>
      <c r="T47" s="3">
        <f>(T30/T39)</f>
        <v>0.85675946600365049</v>
      </c>
      <c r="V47" s="3">
        <f>(V30/V39)</f>
        <v>0.81811113939811098</v>
      </c>
      <c r="X47" s="3">
        <f>(X30/X39)</f>
        <v>1.121364911342335</v>
      </c>
      <c r="Y47" s="59"/>
      <c r="Z47" s="3">
        <f>(Z30/Z39)</f>
        <v>1.0683498028536327</v>
      </c>
      <c r="AA47" s="59"/>
      <c r="AB47" s="3">
        <f>(AB30/AB39)</f>
        <v>1.3557996940977048</v>
      </c>
      <c r="AC47" s="59"/>
      <c r="AD47" s="3">
        <f>(AD30/AD39)</f>
        <v>1.4165645902547668</v>
      </c>
      <c r="AE47" s="59"/>
      <c r="AF47" s="3">
        <f>(AF30/AF39)</f>
        <v>1.4601165949853128</v>
      </c>
      <c r="AG47" s="86"/>
      <c r="AH47" s="3">
        <v>0.69399999999999995</v>
      </c>
      <c r="AI47" s="86"/>
      <c r="AJ47" s="3">
        <v>0.96499999999999997</v>
      </c>
    </row>
    <row r="48" spans="1:36" x14ac:dyDescent="0.25">
      <c r="B48" s="29" t="s">
        <v>27</v>
      </c>
      <c r="D48" s="3">
        <f>(D37/D32)</f>
        <v>0.86049058002747614</v>
      </c>
      <c r="F48" s="3">
        <f>(F37/F32)</f>
        <v>0.8759724025919009</v>
      </c>
      <c r="H48" s="3">
        <f>(H37/H32)</f>
        <v>0.85638738003030945</v>
      </c>
      <c r="J48" s="3">
        <f>(J37/J32)</f>
        <v>0.86815407358270036</v>
      </c>
      <c r="L48" s="3">
        <f>(L37/L32)</f>
        <v>0.87221670663867557</v>
      </c>
      <c r="N48" s="3">
        <f>(N37/N32)</f>
        <v>0.87242083520263203</v>
      </c>
      <c r="P48" s="3">
        <f>(P37/P32)</f>
        <v>0.86200612659155629</v>
      </c>
      <c r="R48" s="3">
        <f>(R37/R32)</f>
        <v>0.88052885933551661</v>
      </c>
      <c r="T48" s="3">
        <f>(T37/T32)</f>
        <v>0.88861848158023038</v>
      </c>
      <c r="V48" s="3">
        <f>(V37/V32)</f>
        <v>0.87784810007824476</v>
      </c>
      <c r="X48" s="3">
        <f>(X37/X32)</f>
        <v>0.87478053409138246</v>
      </c>
      <c r="Y48" s="59"/>
      <c r="Z48" s="3">
        <f>(Z37/Z32)</f>
        <v>0.89362473435488665</v>
      </c>
      <c r="AA48" s="59"/>
      <c r="AB48" s="3">
        <f>(AB37/AB32)</f>
        <v>0.82079270935086968</v>
      </c>
      <c r="AC48" s="59"/>
      <c r="AD48" s="3">
        <f>(AD37/AD32)</f>
        <v>0.81666025352150662</v>
      </c>
      <c r="AE48" s="59"/>
      <c r="AF48" s="3">
        <f>(AF37/AF32)</f>
        <v>0.77588951878432766</v>
      </c>
      <c r="AG48" s="86"/>
      <c r="AH48" s="3">
        <f>(AH37/AH32)</f>
        <v>0.44140760641976934</v>
      </c>
      <c r="AI48" s="86"/>
      <c r="AJ48" s="3">
        <f>(AJ37/AJ32)</f>
        <v>0.43824638818903672</v>
      </c>
    </row>
    <row r="49" spans="2:36" x14ac:dyDescent="0.25">
      <c r="B49" s="29" t="s">
        <v>29</v>
      </c>
      <c r="D49" s="3">
        <f>(D21/D32)</f>
        <v>7.2262699073120246E-2</v>
      </c>
      <c r="F49" s="3">
        <f>(F21/F32)</f>
        <v>5.1549784156198319E-2</v>
      </c>
      <c r="H49" s="3">
        <f>(H21/H32)</f>
        <v>0.13409373552864243</v>
      </c>
      <c r="J49" s="3">
        <f>(J21/J32)</f>
        <v>3.2978646429425898E-2</v>
      </c>
      <c r="L49" s="3">
        <f>(L21/L32)</f>
        <v>3.2744677887791312E-2</v>
      </c>
      <c r="N49" s="3">
        <f>(N21/N32)</f>
        <v>6.0778843278002093E-2</v>
      </c>
      <c r="P49" s="3">
        <f>(P21/P32)</f>
        <v>7.4272105016074383E-2</v>
      </c>
      <c r="R49" s="3">
        <f>(R21/R32)</f>
        <v>5.5156672926332216E-2</v>
      </c>
      <c r="T49" s="3">
        <f>(T21/T32)</f>
        <v>3.8306521530700299E-2</v>
      </c>
      <c r="V49" s="3">
        <f>(V21/V32)</f>
        <v>3.2615745648846749E-2</v>
      </c>
      <c r="X49" s="3">
        <f>(X21/X32)</f>
        <v>3.7425230715945106E-2</v>
      </c>
      <c r="Y49" s="59"/>
      <c r="Z49" s="3">
        <f>(Z21/Z32)</f>
        <v>2.3538335539742182E-2</v>
      </c>
      <c r="AA49" s="59"/>
      <c r="AB49" s="3">
        <f>(AB21/AB32)</f>
        <v>6.1462220232638295E-2</v>
      </c>
      <c r="AC49" s="59"/>
      <c r="AD49" s="3">
        <f>(AD21/AD32)</f>
        <v>5.2786613492442055E-2</v>
      </c>
      <c r="AE49" s="59"/>
      <c r="AF49" s="3">
        <f>(AF21/AF32)</f>
        <v>4.0894139296188861E-2</v>
      </c>
      <c r="AG49" s="86"/>
      <c r="AH49" s="3">
        <f>(AH21/AH32)</f>
        <v>3.4729992330530604E-2</v>
      </c>
      <c r="AI49" s="86"/>
      <c r="AJ49" s="3">
        <f>(AJ21/AJ32)</f>
        <v>9.1740165025699909E-3</v>
      </c>
    </row>
    <row r="50" spans="2:36" x14ac:dyDescent="0.25">
      <c r="B50" s="29" t="s">
        <v>31</v>
      </c>
      <c r="D50" s="3">
        <f>D21/D34</f>
        <v>0.51797720245236656</v>
      </c>
      <c r="F50" s="3">
        <f>F21/F34</f>
        <v>0.41563156292207643</v>
      </c>
      <c r="H50" s="3">
        <f>H21/H34</f>
        <v>0.93371832891108686</v>
      </c>
      <c r="J50" s="3">
        <f>J21/J34</f>
        <v>0.25013018851296676</v>
      </c>
      <c r="L50" s="3">
        <f>L21/L34</f>
        <v>0.2562516352994702</v>
      </c>
      <c r="N50" s="3">
        <f>N21/N34</f>
        <v>0.4764010124579211</v>
      </c>
      <c r="P50" s="3">
        <f>P21/P34</f>
        <v>0.53822755446713721</v>
      </c>
      <c r="R50" s="3">
        <f>R21/R34</f>
        <v>0.4616736110457953</v>
      </c>
      <c r="T50" s="3">
        <f>T21/T34</f>
        <v>0.3439217032967033</v>
      </c>
      <c r="V50" s="3">
        <f>V21/V34</f>
        <v>0.26700972862263184</v>
      </c>
      <c r="X50" s="3">
        <f>X21/X34</f>
        <v>0.29887709905468873</v>
      </c>
      <c r="Y50" s="59"/>
      <c r="Z50" s="3">
        <f>Z21/Z34</f>
        <v>0.22127639726203108</v>
      </c>
      <c r="AA50" s="59"/>
      <c r="AB50" s="3">
        <f>AB21/AB34</f>
        <v>0.34296718626796868</v>
      </c>
      <c r="AC50" s="59"/>
      <c r="AD50" s="3">
        <f>AD21/AD34</f>
        <v>0.287916911124529</v>
      </c>
      <c r="AE50" s="59"/>
      <c r="AF50" s="3">
        <f>AF21/AF34</f>
        <v>0.18247312251690032</v>
      </c>
      <c r="AG50" s="86"/>
      <c r="AH50" s="3">
        <f>AH21/AH34</f>
        <v>6.217412325995509E-2</v>
      </c>
      <c r="AI50" s="86"/>
      <c r="AJ50" s="3">
        <f>AJ21/AJ34</f>
        <v>1.6331032519746672E-2</v>
      </c>
    </row>
    <row r="51" spans="2:36" x14ac:dyDescent="0.25">
      <c r="AG51"/>
      <c r="AI51"/>
    </row>
    <row r="52" spans="2:36" x14ac:dyDescent="0.25">
      <c r="AG52"/>
      <c r="AI52"/>
    </row>
    <row r="53" spans="2:36" x14ac:dyDescent="0.25">
      <c r="AG53"/>
      <c r="AI53"/>
    </row>
  </sheetData>
  <mergeCells count="1">
    <mergeCell ref="B6:B7"/>
  </mergeCells>
  <phoneticPr fontId="0" type="noConversion"/>
  <printOptions horizontalCentered="1"/>
  <pageMargins left="0.43307086614173229" right="0.35433070866141736" top="0.6692913385826772" bottom="0.98425196850393704" header="0.27559055118110237" footer="0.51181102362204722"/>
  <pageSetup paperSize="9" scale="65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b05923b3-4e86-4aa9-9018-d7e3c1e08536}" enabled="1" method="Standard" siteId="{66a13ed4-5c17-4ee8-ba28-778da8cdd7d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FY</vt:lpstr>
      <vt:lpstr>1Q</vt:lpstr>
      <vt:lpstr>1H</vt:lpstr>
      <vt:lpstr>3Q</vt:lpstr>
      <vt:lpstr>'1H'!Obszar_wydruku</vt:lpstr>
      <vt:lpstr>'1Q'!Obszar_wydruku</vt:lpstr>
      <vt:lpstr>'3Q'!Obszar_wydruku</vt:lpstr>
      <vt:lpstr>FY!Obszar_wydruku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Bojar, Patrycja</cp:lastModifiedBy>
  <cp:revision/>
  <dcterms:created xsi:type="dcterms:W3CDTF">1997-02-26T13:46:56Z</dcterms:created>
  <dcterms:modified xsi:type="dcterms:W3CDTF">2024-04-23T08:39:32Z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Jednostkowe3Q2015.xls</vt:lpwstr>
  </property>
</Properties>
</file>